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snacksandsides\"/>
    </mc:Choice>
  </mc:AlternateContent>
  <xr:revisionPtr revIDLastSave="0" documentId="13_ncr:1_{A1E6A305-F0D9-4E22-B0A2-09B476408CEE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<sst xmlns="http://schemas.openxmlformats.org/spreadsheetml/2006/main" count="61" uniqueCount="38">
  <si>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</si>
  <si>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</si>
  <si>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</si>
  <si>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</si>
  <si>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</si>
  <si>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</si>
  <si>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</si>
  <si>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</si>
  <si>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</si>
  <si>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</si>
  <si>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</si>
  <si>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</si>
  <si>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</si>
  <si>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</si>
  <si>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</si>
  <si>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</si>
  <si>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</si>
  <si>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</si>
  <si>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</si>
  <si>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</si>
  <si>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</si>
  <si>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</si>
  <si>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</si>
  <si>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</si>
  <si>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</si>
  <si>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</si>
  <si>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</si>
  <si>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</si>
  <si>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</si>
  <si>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</si>
  <si>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Water</t>
  </si>
  <si>
    <t>ml</t>
  </si>
  <si>
    <t>grams</t>
  </si>
  <si>
    <t>Salt And Pepper To Taste</t>
  </si>
  <si>
    <t>pinch</t>
  </si>
  <si>
    <t>No Excuse Dumplings</t>
  </si>
  <si>
    <t>Atora Beef Suet</t>
  </si>
  <si>
    <t>McDougalls Self Raising Flour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</si>
</sst>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  <xf numFmtId="49" fontId="0" fillId="0" borderId="0" xfId="0" applyNumberFormat="1" applyFill="1" applyBorder="1" applyAlignment="1">
      <alignment vertical="top"/>
    </xf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tabSelected="1" zoomScale="115" zoomScaleNormal="115" workbookViewId="0">
      <selection activeCell="B5" sqref="B5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5" t="s">
        <v>11</v>
      </c>
      <c r="C2" s="65"/>
      <c r="D2" s="28"/>
      <c r="E2" s="65" t="s">
        <v>18</v>
      </c>
      <c r="F2" s="65"/>
      <c r="G2" s="66" t="s">
        <v>35</v>
      </c>
      <c r="H2" s="66"/>
      <c r="I2" s="67"/>
      <c r="J2" s="22" t="str">
        <f>G2</f>
        <v>No Excuse Dumplings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37</v>
      </c>
      <c r="C4" s="60">
        <v>100</v>
      </c>
      <c r="D4" s="60" t="s">
        <v>32</v>
      </c>
      <c r="E4" s="60">
        <v>330</v>
      </c>
      <c r="F4" s="61">
        <v>0.2</v>
      </c>
      <c r="G4" s="61">
        <v>67.900000000000006</v>
      </c>
      <c r="H4" s="62">
        <v>1.5</v>
      </c>
      <c r="I4" s="60">
        <v>1100</v>
      </c>
      <c r="J4" s="20"/>
      <c r="K4" s="2"/>
      <c r="L4" s="3"/>
      <c r="X4" s="5"/>
    </row>
    <row r="5" spans="2:55" x14ac:dyDescent="0.25">
      <c r="B5" s="53" t="s">
        <v>36</v>
      </c>
      <c r="C5" s="60">
        <v>100</v>
      </c>
      <c r="D5" s="60" t="s">
        <v>32</v>
      </c>
      <c r="E5" s="60">
        <v>816</v>
      </c>
      <c r="F5" s="61">
        <v>40.6</v>
      </c>
      <c r="G5" s="61">
        <v>10.7</v>
      </c>
      <c r="H5" s="62">
        <v>1.5</v>
      </c>
      <c r="I5" s="60">
        <v>240</v>
      </c>
      <c r="K5" s="2"/>
      <c r="L5" s="3"/>
      <c r="X5" s="5"/>
    </row>
    <row r="6" spans="2:55" x14ac:dyDescent="0.25">
      <c r="B6" s="84" t="s">
        <v>30</v>
      </c>
      <c r="C6" s="85">
        <v>1</v>
      </c>
      <c r="D6" s="85" t="s">
        <v>31</v>
      </c>
      <c r="E6" s="85">
        <v>0</v>
      </c>
      <c r="F6" s="86">
        <v>0</v>
      </c>
      <c r="G6" s="86">
        <v>0</v>
      </c>
      <c r="H6" s="87">
        <v>0.01</v>
      </c>
      <c r="I6" s="85">
        <v>1000</v>
      </c>
      <c r="K6" s="2"/>
      <c r="L6" s="3"/>
      <c r="X6" s="5"/>
    </row>
    <row r="7" spans="2:55" x14ac:dyDescent="0.25">
      <c r="B7" s="53" t="s">
        <v>33</v>
      </c>
      <c r="C7" s="60">
        <v>1</v>
      </c>
      <c r="D7" s="60" t="s">
        <v>34</v>
      </c>
      <c r="E7" s="60">
        <v>0</v>
      </c>
      <c r="F7" s="61">
        <v>0</v>
      </c>
      <c r="G7" s="61">
        <v>0</v>
      </c>
      <c r="H7" s="62">
        <v>0.01</v>
      </c>
      <c r="I7" s="60">
        <v>1</v>
      </c>
      <c r="K7" s="2"/>
      <c r="L7" s="3"/>
      <c r="X7" s="5"/>
    </row>
    <row r="8" spans="2:55" x14ac:dyDescent="0.25">
      <c r="B8" s="53" t="s">
        <v>10</v>
      </c>
      <c r="C8" s="60"/>
      <c r="D8" s="60"/>
      <c r="E8" s="60">
        <v>0</v>
      </c>
      <c r="F8" s="61">
        <v>0</v>
      </c>
      <c r="G8" s="61">
        <v>0</v>
      </c>
      <c r="H8" s="62">
        <v>0</v>
      </c>
      <c r="I8" s="60"/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3"/>
      <c r="C24" s="64"/>
      <c r="D24" s="29"/>
      <c r="E24" s="6"/>
      <c r="F24" s="6"/>
      <c r="G24" s="6"/>
      <c r="H24" s="6"/>
      <c r="I24" s="6"/>
      <c r="J24" s="6"/>
      <c r="K24" s="63"/>
      <c r="L24" s="64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B14" sqref="B14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8" t="s">
        <v>26</v>
      </c>
      <c r="C2" s="68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McDougalls Self Raising Flour</v>
      </c>
      <c r="C4" s="57">
        <v>62</v>
      </c>
      <c r="D4" s="4">
        <f>IF(Table1[[#This Row],[Name]]&gt; " ",J4*C4,0)</f>
        <v>204.6</v>
      </c>
      <c r="E4" s="4">
        <f>IF(Table1[[#This Row],[Name]] &gt; " ",C4*K4,0)</f>
        <v>0.124</v>
      </c>
      <c r="F4" s="4">
        <f>IF(Table1[[#This Row],[Name]]&gt; " ",C4*L4,0)</f>
        <v>42.098000000000006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3.3</v>
      </c>
      <c r="K4">
        <f>IF(Table1[[#This Row],[Name]] &gt; " ",Table27[[#This Row],[Saturated Fat]] / Table27[[#This Row],[Typical  Nutritional Values Weight
'[Per 100 Grams/100 Ml Or 
1 For Single Items']]],0)</f>
        <v>2E-3</v>
      </c>
      <c r="L4">
        <f>IF(Table1[[#This Row],[Name]]&gt;" ",Table27[[#This Row],[Carbohydrates]] / Table27[[#This Row],[Typical  Nutritional Values Weight
'[Per 100 Grams/100 Ml Or 
1 For Single Items']]],0)</f>
        <v>0.67900000000000005</v>
      </c>
      <c r="N4">
        <f>IF(Table1[[#This Row],[Name]] &gt; " ",Table27[[#This Row],[Product Price]]/Table27[[#This Row],[Product 
Size]],0)</f>
        <v>1.3636363636363637E-3</v>
      </c>
      <c r="O4">
        <f>IFERROR(N4,0)</f>
        <v>1.3636363636363637E-3</v>
      </c>
      <c r="P4" s="5">
        <f>IF(Table1[[#This Row],[Name]]&gt; " ",Table1[[#This Row],[Quantity]]*O4,0)</f>
        <v>8.4545454545454549E-2</v>
      </c>
    </row>
    <row r="5" spans="2:16" x14ac:dyDescent="0.25">
      <c r="B5" s="54" t="str">
        <f>IF(Table27[[#This Row],[Product Name]]="Add Ingredient"," ",Table27[[#This Row],[Product Name]])</f>
        <v>Atora Beef Suet</v>
      </c>
      <c r="C5" s="57">
        <v>62</v>
      </c>
      <c r="D5" s="4">
        <f>IF(Table1[[#This Row],[Name]]&gt; " ",J5*C5,0)</f>
        <v>505.92</v>
      </c>
      <c r="E5" s="4">
        <f>IF(Table1[[#This Row],[Name]] &gt; " ",C5*K5,0)</f>
        <v>25.172000000000001</v>
      </c>
      <c r="F5" s="4">
        <f>IF(Table1[[#This Row],[Name]]&gt; " ",C5*L5,0)</f>
        <v>6.6339999999999995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8.16</v>
      </c>
      <c r="K5">
        <f>IF(Table1[[#This Row],[Name]] &gt; " ",Table27[[#This Row],[Saturated Fat]] / Table27[[#This Row],[Typical  Nutritional Values Weight
'[Per 100 Grams/100 Ml Or 
1 For Single Items']]],0)</f>
        <v>0.40600000000000003</v>
      </c>
      <c r="L5">
        <f>IF(Table1[[#This Row],[Name]]&gt;" ",Table27[[#This Row],[Carbohydrates]] / Table27[[#This Row],[Typical  Nutritional Values Weight
'[Per 100 Grams/100 Ml Or 
1 For Single Items']]],0)</f>
        <v>0.107</v>
      </c>
      <c r="N5">
        <f>IF(Table1[[#This Row],[Name]] &gt; " ",Table27[[#This Row],[Product Price]]/Table27[[#This Row],[Product 
Size]],0)</f>
        <v>6.2500000000000003E-3</v>
      </c>
      <c r="O5">
        <f t="shared" ref="O5:O22" si="0">IFERROR(N5,0)</f>
        <v>6.2500000000000003E-3</v>
      </c>
      <c r="P5" s="5">
        <f>IF(Table1[[#This Row],[Name]]&gt; " ",Table1[[#This Row],[Quantity]]*O5,0)</f>
        <v>0.38750000000000001</v>
      </c>
    </row>
    <row r="6" spans="2:16" x14ac:dyDescent="0.25">
      <c r="B6" s="54" t="str">
        <f>IF(Table27[[#This Row],[Product Name]]="Add Ingredient"," ",Table27[[#This Row],[Product Name]])</f>
        <v>Water</v>
      </c>
      <c r="C6" s="57">
        <v>3</v>
      </c>
      <c r="D6" s="4">
        <f>IF(Table1[[#This Row],[Name]]&gt; " ",J6*C6,0)</f>
        <v>0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0.01</v>
      </c>
      <c r="J6">
        <f>IF(Table1[[#This Row],[Name]] &gt; " ",Table27[[#This Row],[Calories]] / Table27[[#This Row],[Typical  Nutritional Values Weight
'[Per 100 Grams/100 Ml Or 
1 For Single Items']]],0)</f>
        <v>0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>
        <f>IF(Table1[[#This Row],[Name]] &gt; " ",Table27[[#This Row],[Product Price]]/Table27[[#This Row],[Product 
Size]],0)</f>
        <v>1.0000000000000001E-5</v>
      </c>
      <c r="O6">
        <f t="shared" si="0"/>
        <v>1.0000000000000001E-5</v>
      </c>
      <c r="P6" s="5">
        <f>IF(Table1[[#This Row],[Name]]&gt; " ",Table1[[#This Row],[Quantity]]*O6,0)</f>
        <v>3.0000000000000004E-5</v>
      </c>
    </row>
    <row r="7" spans="2:16" x14ac:dyDescent="0.25">
      <c r="B7" s="54" t="str">
        <f>IF(Table27[[#This Row],[Product Name]]="Add Ingredient"," ",Table27[[#This Row],[Product Name]])</f>
        <v>Salt And Pepper To Taste</v>
      </c>
      <c r="C7" s="57">
        <v>1</v>
      </c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0.01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0.01</v>
      </c>
      <c r="O7">
        <f t="shared" si="0"/>
        <v>0.01</v>
      </c>
      <c r="P7" s="5">
        <f>IF(Table1[[#This Row],[Name]]&gt; " ",Table1[[#This Row],[Quantity]]*O7,0)</f>
        <v>0.01</v>
      </c>
    </row>
    <row r="8" spans="2:16" x14ac:dyDescent="0.25">
      <c r="B8" s="54" t="str">
        <f>IF(Table27[[#This Row],[Product Name]]="Add Ingredient"," ",Table27[[#This Row],[Product Name]])</f>
        <v xml:space="preserve"> </v>
      </c>
      <c r="C8" s="57"/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710.52</v>
      </c>
      <c r="E23" s="37">
        <f>SUM(Table1[saturated fat])</f>
        <v>25.295999999999999</v>
      </c>
      <c r="F23" s="37">
        <f>SUM(Table1[carbs])</f>
        <v>48.732000000000006</v>
      </c>
      <c r="P23" s="5">
        <f>SUM(P4:P22)</f>
        <v>0.48207545454545453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showRowColHeaders="0" topLeftCell="B1" zoomScale="160" zoomScaleNormal="160" workbookViewId="0">
      <selection activeCell="C12" sqref="C12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No Excuse Dumplings</v>
      </c>
      <c r="D1" s="58"/>
      <c r="E1" s="58"/>
      <c r="F1" s="1" t="s">
        <v>7</v>
      </c>
      <c r="G1" s="49">
        <v>4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83" t="s">
        <v>22</v>
      </c>
      <c r="C2" s="56" t="str">
        <f>'Ingredients Used'!B4</f>
        <v>McDougalls Self Raising Flour</v>
      </c>
      <c r="D2" s="59">
        <f>IF(C2&gt;" ",'Ingredients Used'!C4,"")</f>
        <v>62</v>
      </c>
      <c r="E2" s="59" t="str">
        <f>IF(C2&gt;" ",'Shopping Ingredients'!D4,"")</f>
        <v>grams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Atora Beef Suet</v>
      </c>
      <c r="D3" s="59">
        <f>IF(C3&gt;" ",'Ingredients Used'!C5,"")</f>
        <v>62</v>
      </c>
      <c r="E3" s="59" t="str">
        <f>IF(C3&gt;" ",'Shopping Ingredients'!D5,"")</f>
        <v>grams</v>
      </c>
      <c r="F3" s="69" t="str">
        <f>'Shopping Ingredients'!J2</f>
        <v>No Excuse Dumplings</v>
      </c>
      <c r="G3" s="70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>Water</v>
      </c>
      <c r="D4" s="59">
        <f>IF(C4&gt;" ",'Ingredients Used'!C6,"")</f>
        <v>3</v>
      </c>
      <c r="E4" s="59" t="str">
        <f>IF(C4&gt;" ",'Shopping Ingredients'!D6,"")</f>
        <v>ml</v>
      </c>
      <c r="F4" s="38" t="s">
        <v>9</v>
      </c>
      <c r="G4" s="39">
        <f>'Ingredients Used'!D23</f>
        <v>710.52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>Salt And Pepper To Taste</v>
      </c>
      <c r="D5" s="59">
        <f>IF(C5&gt;" ",'Ingredients Used'!C7,"")</f>
        <v>1</v>
      </c>
      <c r="E5" s="59" t="str">
        <f>IF(C5&gt;" ",'Shopping Ingredients'!D7,"")</f>
        <v>pinch</v>
      </c>
      <c r="F5" s="40" t="s">
        <v>5</v>
      </c>
      <c r="G5" s="39">
        <f>'Ingredients Used'!E23</f>
        <v>25.295999999999999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 xml:space="preserve"> </v>
      </c>
      <c r="D6" s="59" t="str">
        <f>IF(C6&gt;" ",'Ingredients Used'!C8,"")</f>
        <v/>
      </c>
      <c r="E6" s="59" t="str">
        <f>IF(C6&gt;" ",'Shopping Ingredients'!D8,"")</f>
        <v/>
      </c>
      <c r="F6" s="40" t="s">
        <v>6</v>
      </c>
      <c r="G6" s="39">
        <f>'Ingredients Used'!F23</f>
        <v>48.732000000000006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0.48207545454545453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177.63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6.3239999999999998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12.183000000000002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0.12051886363636363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3"/>
      <c r="C22" s="74"/>
      <c r="D22" s="79"/>
      <c r="E22" s="80"/>
      <c r="F22" s="80"/>
      <c r="G22" s="74"/>
      <c r="J22" s="2"/>
      <c r="K22" s="2"/>
    </row>
    <row r="23" spans="2:24" ht="21" hidden="1" x14ac:dyDescent="0.35">
      <c r="B23" s="75"/>
      <c r="C23" s="76"/>
      <c r="D23" s="75"/>
      <c r="E23" s="81"/>
      <c r="F23" s="81"/>
      <c r="G23" s="76"/>
      <c r="J23" s="71"/>
      <c r="K23" s="72"/>
    </row>
    <row r="24" spans="2:24" ht="21" hidden="1" x14ac:dyDescent="0.35">
      <c r="B24" s="75"/>
      <c r="C24" s="76"/>
      <c r="D24" s="75"/>
      <c r="E24" s="81"/>
      <c r="F24" s="81"/>
      <c r="G24" s="76"/>
      <c r="J24" s="30"/>
      <c r="K24" s="31"/>
    </row>
    <row r="25" spans="2:24" ht="21" hidden="1" x14ac:dyDescent="0.35">
      <c r="B25" s="75"/>
      <c r="C25" s="76"/>
      <c r="D25" s="75"/>
      <c r="E25" s="81"/>
      <c r="F25" s="81"/>
      <c r="G25" s="76"/>
      <c r="J25" s="30"/>
      <c r="K25" s="31"/>
    </row>
    <row r="26" spans="2:24" ht="21" hidden="1" x14ac:dyDescent="0.35">
      <c r="B26" s="75"/>
      <c r="C26" s="76"/>
      <c r="D26" s="75"/>
      <c r="E26" s="81"/>
      <c r="F26" s="81"/>
      <c r="G26" s="76"/>
      <c r="J26" s="30"/>
      <c r="K26" s="31"/>
    </row>
    <row r="27" spans="2:24" ht="21.75" hidden="1" thickBot="1" x14ac:dyDescent="0.4">
      <c r="B27" s="77"/>
      <c r="C27" s="78"/>
      <c r="D27" s="77"/>
      <c r="E27" s="82"/>
      <c r="F27" s="82"/>
      <c r="G27" s="78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eKc/+5peddZ7BoGSliLrLs195vkEUETyGfD8fVl4idtJWUbYr/LcbhJJFzA5xkrdPY+SNujD+4XWcAKPs+vPyg==" saltValue="YOGkHmLRfLuVf36k6yMeD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2020-09-18T22:48:19Z</dcterms:modified>
</cp:coreProperties>
</file>