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snacksandsides\"/>
    </mc:Choice>
  </mc:AlternateContent>
  <xr:revisionPtr revIDLastSave="0" documentId="13_ncr:1_{0906FB80-07B9-4792-A6CF-47CD2CA853B7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<sst xmlns="http://schemas.openxmlformats.org/spreadsheetml/2006/main" count="63" uniqueCount="43">
  <si>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</si>
  <si>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</si>
  <si>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</si>
  <si>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</si>
  <si>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</si>
  <si>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</si>
  <si>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</si>
  <si>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</si>
  <si>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</si>
  <si>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</si>
  <si>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</si>
  <si>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</si>
  <si>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</si>
  <si>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</si>
  <si>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</si>
  <si>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</si>
  <si>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</si>
  <si>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</si>
  <si>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</si>
  <si>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</si>
  <si>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</si>
  <si>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</si>
  <si>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</si>
  <si>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</si>
  <si>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</si>
  <si>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</si>
  <si>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</si>
  <si>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</si>
  <si>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</si>
  <si>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</si>
  <si>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</si>
  <si>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ml</t>
  </si>
  <si>
    <t>grams</t>
  </si>
  <si>
    <t>pinch</t>
  </si>
  <si>
    <t>Oxo Reduced Salt Beef Stock Cubes</t>
  </si>
  <si>
    <t>Salt  To Taste</t>
  </si>
  <si>
    <t>Malt Vinegar To Taste</t>
  </si>
  <si>
    <t>Squirt</t>
  </si>
  <si>
    <t xml:space="preserve">80s Style Black Peas </t>
  </si>
  <si>
    <t xml:space="preserve">Black (Pigeon) Dried Peas </t>
  </si>
  <si>
    <t>Salt  To Tenderise</t>
  </si>
  <si>
    <t>cubes</t>
  </si>
  <si>
    <t>teaspoon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</si>
</sst>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NumberFormat="1" applyFill="1" applyBorder="1" applyAlignment="1">
      <alignment vertical="top" shrinkToFit="1"/>
    </xf>
    <xf numFmtId="49" fontId="0" fillId="5" borderId="0" xfId="0" applyNumberFormat="1" applyFill="1" applyAlignment="1" applyProtection="1">
      <alignment vertical="top" shrinkToFit="1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0" indent="0" justifyLastLine="0" shrinkToFit="1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D7" sqref="D7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7" t="s">
        <v>11</v>
      </c>
      <c r="C2" s="67"/>
      <c r="D2" s="28"/>
      <c r="E2" s="67" t="s">
        <v>18</v>
      </c>
      <c r="F2" s="67"/>
      <c r="G2" s="68" t="s">
        <v>38</v>
      </c>
      <c r="H2" s="68"/>
      <c r="I2" s="69"/>
      <c r="J2" s="22" t="str">
        <f>G2</f>
        <v xml:space="preserve">80s Style Black Peas 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64" t="s">
        <v>39</v>
      </c>
      <c r="C4" s="60">
        <v>100</v>
      </c>
      <c r="D4" s="60" t="s">
        <v>32</v>
      </c>
      <c r="E4" s="60">
        <v>340</v>
      </c>
      <c r="F4" s="61">
        <v>0.3</v>
      </c>
      <c r="G4" s="61">
        <v>59.9</v>
      </c>
      <c r="H4" s="62">
        <v>0.8</v>
      </c>
      <c r="I4" s="60">
        <v>400</v>
      </c>
      <c r="J4" s="20"/>
      <c r="K4" s="2"/>
      <c r="L4" s="3"/>
      <c r="X4" s="5"/>
    </row>
    <row r="5" spans="2:55" x14ac:dyDescent="0.25">
      <c r="B5" s="64" t="s">
        <v>30</v>
      </c>
      <c r="C5" s="60">
        <v>100</v>
      </c>
      <c r="D5" s="60" t="s">
        <v>31</v>
      </c>
      <c r="E5" s="60">
        <v>0</v>
      </c>
      <c r="F5" s="61">
        <v>0</v>
      </c>
      <c r="G5" s="61">
        <v>0</v>
      </c>
      <c r="H5" s="62">
        <v>0.01</v>
      </c>
      <c r="I5" s="60">
        <v>1200</v>
      </c>
      <c r="K5" s="2"/>
      <c r="L5" s="3"/>
      <c r="X5" s="5"/>
    </row>
    <row r="6" spans="2:55" ht="30" x14ac:dyDescent="0.25">
      <c r="B6" s="53" t="s">
        <v>34</v>
      </c>
      <c r="C6" s="60">
        <v>1</v>
      </c>
      <c r="D6" s="60" t="s">
        <v>41</v>
      </c>
      <c r="E6" s="60">
        <v>9</v>
      </c>
      <c r="F6" s="61">
        <v>0.2</v>
      </c>
      <c r="G6" s="61">
        <v>1.3</v>
      </c>
      <c r="H6" s="62">
        <v>1.59</v>
      </c>
      <c r="I6" s="60">
        <v>12</v>
      </c>
      <c r="K6" s="2"/>
      <c r="L6" s="3"/>
      <c r="X6" s="5"/>
    </row>
    <row r="7" spans="2:55" x14ac:dyDescent="0.25">
      <c r="B7" s="64" t="s">
        <v>40</v>
      </c>
      <c r="C7" s="60">
        <v>1</v>
      </c>
      <c r="D7" s="60" t="s">
        <v>42</v>
      </c>
      <c r="E7" s="60">
        <v>0</v>
      </c>
      <c r="F7" s="61">
        <v>0</v>
      </c>
      <c r="G7" s="61">
        <v>0</v>
      </c>
      <c r="H7" s="62">
        <v>0.01</v>
      </c>
      <c r="I7" s="60">
        <v>1</v>
      </c>
      <c r="K7" s="2"/>
      <c r="L7" s="3"/>
      <c r="X7" s="5"/>
    </row>
    <row r="8" spans="2:55" x14ac:dyDescent="0.25">
      <c r="B8" s="64" t="s">
        <v>36</v>
      </c>
      <c r="C8" s="60">
        <v>1</v>
      </c>
      <c r="D8" s="60" t="s">
        <v>37</v>
      </c>
      <c r="E8" s="60">
        <v>0</v>
      </c>
      <c r="F8" s="61">
        <v>0</v>
      </c>
      <c r="G8" s="61">
        <v>0</v>
      </c>
      <c r="H8" s="62">
        <v>0.01</v>
      </c>
      <c r="I8" s="60">
        <v>1</v>
      </c>
      <c r="K8" s="2"/>
      <c r="L8" s="3"/>
      <c r="X8" s="5"/>
    </row>
    <row r="9" spans="2:55" x14ac:dyDescent="0.25">
      <c r="B9" s="64" t="s">
        <v>35</v>
      </c>
      <c r="C9" s="60">
        <v>1</v>
      </c>
      <c r="D9" s="60" t="s">
        <v>33</v>
      </c>
      <c r="E9" s="60">
        <v>0</v>
      </c>
      <c r="F9" s="61">
        <v>0</v>
      </c>
      <c r="G9" s="61">
        <v>0</v>
      </c>
      <c r="H9" s="62">
        <v>0.01</v>
      </c>
      <c r="I9" s="60">
        <v>1</v>
      </c>
      <c r="K9" s="2"/>
      <c r="L9" s="3"/>
      <c r="X9" s="5"/>
    </row>
    <row r="10" spans="2:55" x14ac:dyDescent="0.25">
      <c r="B10" s="64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64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64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64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64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64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64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64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64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64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64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64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64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5"/>
      <c r="C24" s="66"/>
      <c r="D24" s="29"/>
      <c r="E24" s="6"/>
      <c r="F24" s="6"/>
      <c r="G24" s="6"/>
      <c r="H24" s="6"/>
      <c r="I24" s="6"/>
      <c r="J24" s="6"/>
      <c r="K24" s="65"/>
      <c r="L24" s="66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c8m0lvY7Ju9tuWvWfaQtskrygO+QBbRWHu8MDLnocwo7FpkT9Iqi1M0cr1qHM6mh/XpfyebKKagmyp0qNeDyeg==" saltValue="ZUR3XHbXp3V3Uda3D2Kekg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6" sqref="C6"/>
    </sheetView>
  </sheetViews>
  <sheetFormatPr defaultColWidth="0" defaultRowHeight="15" zeroHeight="1" x14ac:dyDescent="0.25"/>
  <cols>
    <col min="1" max="1" width="5.7109375" customWidth="1"/>
    <col min="2" max="2" width="31.42578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0" t="s">
        <v>26</v>
      </c>
      <c r="C2" s="70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14.25" customHeight="1" x14ac:dyDescent="0.25">
      <c r="B4" s="54" t="str">
        <f>IF(Table27[[#This Row],[Product Name]]="Add Ingredient"," ",Table27[[#This Row],[Product Name]])</f>
        <v xml:space="preserve">Black (Pigeon) Dried Peas </v>
      </c>
      <c r="C4" s="57">
        <v>400</v>
      </c>
      <c r="D4" s="4">
        <f>IF(Table1[[#This Row],[Name]]&gt; " ",J4*C4,0)</f>
        <v>1360</v>
      </c>
      <c r="E4" s="4">
        <f>IF(Table1[[#This Row],[Name]] &gt; " ",C4*K4,0)</f>
        <v>1.2</v>
      </c>
      <c r="F4" s="4">
        <f>IF(Table1[[#This Row],[Name]]&gt; " ",C4*L4,0)</f>
        <v>239.6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3.4</v>
      </c>
      <c r="K4">
        <f>IF(Table1[[#This Row],[Name]] &gt; " ",Table27[[#This Row],[Saturated Fat]] / Table27[[#This Row],[Typical  Nutritional Values Weight
'[Per 100 Grams/100 Ml Or 
1 For Single Items']]],0)</f>
        <v>3.0000000000000001E-3</v>
      </c>
      <c r="L4">
        <f>IF(Table1[[#This Row],[Name]]&gt;" ",Table27[[#This Row],[Carbohydrates]] / Table27[[#This Row],[Typical  Nutritional Values Weight
'[Per 100 Grams/100 Ml Or 
1 For Single Items']]],0)</f>
        <v>0.59899999999999998</v>
      </c>
      <c r="N4">
        <f>IF(Table1[[#This Row],[Name]] &gt; " ",Table27[[#This Row],[Product Price]]/Table27[[#This Row],[Product 
Size]],0)</f>
        <v>2E-3</v>
      </c>
      <c r="O4">
        <f>IFERROR(N4,0)</f>
        <v>2E-3</v>
      </c>
      <c r="P4" s="5">
        <f>IF(Table1[[#This Row],[Name]]&gt; " ",Table1[[#This Row],[Quantity]]*O4,0)</f>
        <v>0.8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1600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8.3333333333333337E-6</v>
      </c>
      <c r="O5">
        <f t="shared" ref="O5:O22" si="0">IFERROR(N5,0)</f>
        <v>8.3333333333333337E-6</v>
      </c>
      <c r="P5" s="5">
        <f>IF(Table1[[#This Row],[Name]]&gt; " ",Table1[[#This Row],[Quantity]]*O5,0)</f>
        <v>1.3333333333333334E-2</v>
      </c>
    </row>
    <row r="6" spans="2:16" x14ac:dyDescent="0.25">
      <c r="B6" s="54" t="str">
        <f>IF(Table27[[#This Row],[Product Name]]="Add Ingredient"," ",Table27[[#This Row],[Product Name]])</f>
        <v>Oxo Reduced Salt Beef Stock Cubes</v>
      </c>
      <c r="C6" s="57">
        <v>4</v>
      </c>
      <c r="D6" s="4">
        <f>IF(Table1[[#This Row],[Name]]&gt; " ",J6*C6,0)</f>
        <v>36</v>
      </c>
      <c r="E6" s="4">
        <f>IF(Table1[[#This Row],[Name]] &gt; " ",C6*K6,0)</f>
        <v>0.8</v>
      </c>
      <c r="F6" s="4">
        <f>IF(Table1[[#This Row],[Name]]&gt; " ",C6*L6,0)</f>
        <v>5.2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9</v>
      </c>
      <c r="K6">
        <f>IF(Table1[[#This Row],[Name]] &gt; " ",Table27[[#This Row],[Saturated Fat]] / Table27[[#This Row],[Typical  Nutritional Values Weight
'[Per 100 Grams/100 Ml Or 
1 For Single Items']]],0)</f>
        <v>0.2</v>
      </c>
      <c r="L6">
        <f>IF(Table1[[#This Row],[Name]]&gt;" ",Table27[[#This Row],[Carbohydrates]] / Table27[[#This Row],[Typical  Nutritional Values Weight
'[Per 100 Grams/100 Ml Or 
1 For Single Items']]],0)</f>
        <v>1.3</v>
      </c>
      <c r="N6">
        <f>IF(Table1[[#This Row],[Name]] &gt; " ",Table27[[#This Row],[Product Price]]/Table27[[#This Row],[Product 
Size]],0)</f>
        <v>0.13250000000000001</v>
      </c>
      <c r="O6">
        <f t="shared" si="0"/>
        <v>0.13250000000000001</v>
      </c>
      <c r="P6" s="5">
        <f>IF(Table1[[#This Row],[Name]]&gt; " ",Table1[[#This Row],[Quantity]]*O6,0)</f>
        <v>0.53</v>
      </c>
    </row>
    <row r="7" spans="2:16" x14ac:dyDescent="0.25">
      <c r="B7" s="54" t="str">
        <f>IF(Table27[[#This Row],[Product Name]]="Add Ingredient"," ",Table27[[#This Row],[Product Name]])</f>
        <v>Salt  To Tenderise</v>
      </c>
      <c r="C7" s="57">
        <v>1</v>
      </c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0.01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0.01</v>
      </c>
      <c r="O7">
        <f t="shared" si="0"/>
        <v>0.01</v>
      </c>
      <c r="P7" s="5">
        <f>IF(Table1[[#This Row],[Name]]&gt; " ",Table1[[#This Row],[Quantity]]*O7,0)</f>
        <v>0.01</v>
      </c>
    </row>
    <row r="8" spans="2:16" x14ac:dyDescent="0.25">
      <c r="B8" s="54" t="str">
        <f>IF(Table27[[#This Row],[Product Name]]="Add Ingredient"," ",Table27[[#This Row],[Product Name]])</f>
        <v>Malt Vinegar To Taste</v>
      </c>
      <c r="C8" s="57">
        <v>1</v>
      </c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0.01</v>
      </c>
      <c r="O8">
        <f t="shared" si="0"/>
        <v>0.01</v>
      </c>
      <c r="P8" s="5">
        <f>IF(Table1[[#This Row],[Name]]&gt; " ",Table1[[#This Row],[Quantity]]*O8,0)</f>
        <v>0.01</v>
      </c>
    </row>
    <row r="9" spans="2:16" x14ac:dyDescent="0.25">
      <c r="B9" s="54" t="str">
        <f>IF(Table27[[#This Row],[Product Name]]="Add Ingredient"," ",Table27[[#This Row],[Product Name]])</f>
        <v>Salt  To Taste</v>
      </c>
      <c r="C9" s="57">
        <v>1</v>
      </c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0.01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0.01</v>
      </c>
      <c r="O9">
        <f t="shared" si="0"/>
        <v>0.01</v>
      </c>
      <c r="P9" s="5">
        <f>IF(Table1[[#This Row],[Name]]&gt; " ",Table1[[#This Row],[Quantity]]*O9,0)</f>
        <v>0.01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1396</v>
      </c>
      <c r="E23" s="37">
        <f>SUM(Table1[saturated fat])</f>
        <v>2</v>
      </c>
      <c r="F23" s="37">
        <f>SUM(Table1[carbs])</f>
        <v>244.79999999999998</v>
      </c>
      <c r="P23" s="5">
        <f>SUM(P4:P22)</f>
        <v>1.3733333333333333</v>
      </c>
    </row>
  </sheetData>
  <sheetProtection algorithmName="SHA-512" hashValue="eGijj3fxCFy/7maKQ6ysNJpoaXY10flgqGqRMEuzlgVBA8xlopR7IzMquu+kje+AAjWf2siFxRabMWS1MDCT3A==" saltValue="f485JdbmpbkeoKcdbNCE1Q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60" zoomScaleNormal="160" workbookViewId="0">
      <selection activeCell="D10" sqref="D10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 xml:space="preserve">80s Style Black Peas </v>
      </c>
      <c r="D1" s="58"/>
      <c r="E1" s="58"/>
      <c r="F1" s="1" t="s">
        <v>7</v>
      </c>
      <c r="G1" s="49">
        <v>8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ht="15" customHeight="1" x14ac:dyDescent="0.25">
      <c r="B2" s="24" t="s">
        <v>22</v>
      </c>
      <c r="C2" s="63" t="str">
        <f>'Ingredients Used'!B4</f>
        <v xml:space="preserve">Black (Pigeon) Dried Peas </v>
      </c>
      <c r="D2" s="59">
        <f>IF(C2&gt;" ",'Ingredients Used'!C4,"")</f>
        <v>400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63" t="str">
        <f>'Ingredients Used'!B5</f>
        <v>Water</v>
      </c>
      <c r="D3" s="59">
        <f>IF(C3&gt;" ",'Ingredients Used'!C5,"")</f>
        <v>1600</v>
      </c>
      <c r="E3" s="59" t="str">
        <f>IF(C3&gt;" ",'Shopping Ingredients'!D5,"")</f>
        <v>ml</v>
      </c>
      <c r="F3" s="71" t="str">
        <f>'Shopping Ingredients'!J2</f>
        <v xml:space="preserve">80s Style Black Peas </v>
      </c>
      <c r="G3" s="72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63" t="str">
        <f>'Ingredients Used'!B6</f>
        <v>Oxo Reduced Salt Beef Stock Cubes</v>
      </c>
      <c r="D4" s="59">
        <f>IF(C4&gt;" ",'Ingredients Used'!C6,"")</f>
        <v>4</v>
      </c>
      <c r="E4" s="59" t="str">
        <f>IF(C4&gt;" ",'Shopping Ingredients'!D6,"")</f>
        <v>cubes</v>
      </c>
      <c r="F4" s="38" t="s">
        <v>9</v>
      </c>
      <c r="G4" s="39">
        <f>'Ingredients Used'!D23</f>
        <v>1396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Salt  To Tenderise</v>
      </c>
      <c r="D5" s="59">
        <f>IF(C5&gt;" ",'Ingredients Used'!C7,"")</f>
        <v>1</v>
      </c>
      <c r="E5" s="59" t="str">
        <f>IF(C5&gt;" ",'Shopping Ingredients'!D7,"")</f>
        <v>teaspoon</v>
      </c>
      <c r="F5" s="40" t="s">
        <v>5</v>
      </c>
      <c r="G5" s="39">
        <f>'Ingredients Used'!E23</f>
        <v>2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>Malt Vinegar To Taste</v>
      </c>
      <c r="D6" s="59">
        <f>IF(C6&gt;" ",'Ingredients Used'!C8,"")</f>
        <v>1</v>
      </c>
      <c r="E6" s="59" t="str">
        <f>IF(C6&gt;" ",'Shopping Ingredients'!D8,"")</f>
        <v>Squirt</v>
      </c>
      <c r="F6" s="40" t="s">
        <v>6</v>
      </c>
      <c r="G6" s="39">
        <f>'Ingredients Used'!F23</f>
        <v>244.79999999999998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>Salt  To Taste</v>
      </c>
      <c r="D7" s="59">
        <f>IF(C7&gt;" ",'Ingredients Used'!C9,"")</f>
        <v>1</v>
      </c>
      <c r="E7" s="59" t="str">
        <f>IF(C7&gt;" ",'Shopping Ingredients'!D9,"")</f>
        <v>pinch</v>
      </c>
      <c r="F7" s="38" t="s">
        <v>8</v>
      </c>
      <c r="G7" s="41">
        <f>'Ingredients Used'!P23</f>
        <v>1.3733333333333333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174.5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0.25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30.599999999999998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0.17166666666666666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5"/>
      <c r="C22" s="76"/>
      <c r="D22" s="81"/>
      <c r="E22" s="82"/>
      <c r="F22" s="82"/>
      <c r="G22" s="76"/>
      <c r="J22" s="2"/>
      <c r="K22" s="2"/>
    </row>
    <row r="23" spans="2:24" ht="21" hidden="1" x14ac:dyDescent="0.35">
      <c r="B23" s="77"/>
      <c r="C23" s="78"/>
      <c r="D23" s="77"/>
      <c r="E23" s="83"/>
      <c r="F23" s="83"/>
      <c r="G23" s="78"/>
      <c r="J23" s="73"/>
      <c r="K23" s="74"/>
    </row>
    <row r="24" spans="2:24" ht="21" hidden="1" x14ac:dyDescent="0.35">
      <c r="B24" s="77"/>
      <c r="C24" s="78"/>
      <c r="D24" s="77"/>
      <c r="E24" s="83"/>
      <c r="F24" s="83"/>
      <c r="G24" s="78"/>
      <c r="J24" s="30"/>
      <c r="K24" s="31"/>
    </row>
    <row r="25" spans="2:24" ht="21" hidden="1" x14ac:dyDescent="0.35">
      <c r="B25" s="77"/>
      <c r="C25" s="78"/>
      <c r="D25" s="77"/>
      <c r="E25" s="83"/>
      <c r="F25" s="83"/>
      <c r="G25" s="78"/>
      <c r="J25" s="30"/>
      <c r="K25" s="31"/>
    </row>
    <row r="26" spans="2:24" ht="21" hidden="1" x14ac:dyDescent="0.35">
      <c r="B26" s="77"/>
      <c r="C26" s="78"/>
      <c r="D26" s="77"/>
      <c r="E26" s="83"/>
      <c r="F26" s="83"/>
      <c r="G26" s="78"/>
      <c r="J26" s="30"/>
      <c r="K26" s="31"/>
    </row>
    <row r="27" spans="2:24" ht="21.75" hidden="1" thickBot="1" x14ac:dyDescent="0.4">
      <c r="B27" s="79"/>
      <c r="C27" s="80"/>
      <c r="D27" s="79"/>
      <c r="E27" s="84"/>
      <c r="F27" s="84"/>
      <c r="G27" s="80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91LsWarTNQlx5JarzoOpCj3lqvzi4J81Eh5fAZftOb9n8UAdFU7YP2Dp/DN/kQaX50a8IjcQz+wAr1WeiGUFFA==" saltValue="Rlq6yYBCK/hBv96IP9VdM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2020-10-08T15:53:20Z</dcterms:modified>
</cp:coreProperties>
</file>