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hidingveg\"/>
    </mc:Choice>
  </mc:AlternateContent>
  <xr:revisionPtr revIDLastSave="0" documentId="13_ncr:1_{EEADFDC1-7774-4008-A309-F23CCEDA5EBC}" xr6:coauthVersionLast="45" xr6:coauthVersionMax="45" xr10:uidLastSave="{00000000-0000-0000-0000-000000000000}"/>
  <bookViews>
    <workbookView xWindow="28680" yWindow="-6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E15" i="1" s="1"/>
  <c r="L15" i="1"/>
  <c r="F15" i="1" s="1"/>
  <c r="J15" i="1"/>
  <c r="D15" i="1" s="1"/>
  <c r="K11" i="1"/>
  <c r="E11" i="1" s="1"/>
  <c r="L11" i="1"/>
  <c r="F11" i="1" s="1"/>
  <c r="J11" i="1"/>
  <c r="D11" i="1" s="1"/>
  <c r="K7" i="1"/>
  <c r="E7" i="1" s="1"/>
  <c r="J7" i="1"/>
  <c r="D7" i="1" s="1"/>
  <c r="L7" i="1"/>
  <c r="F7" i="1" s="1"/>
  <c r="J22" i="1"/>
  <c r="P22" i="1"/>
  <c r="K22" i="1"/>
  <c r="L22" i="1"/>
  <c r="J14" i="1"/>
  <c r="D14" i="1" s="1"/>
  <c r="K14" i="1"/>
  <c r="E14" i="1" s="1"/>
  <c r="L14" i="1"/>
  <c r="F14" i="1" s="1"/>
  <c r="J10" i="1"/>
  <c r="D10" i="1" s="1"/>
  <c r="L10" i="1"/>
  <c r="K10" i="1"/>
  <c r="J21" i="1"/>
  <c r="K21" i="1"/>
  <c r="L21" i="1"/>
  <c r="P21" i="1"/>
  <c r="J17" i="1"/>
  <c r="D17" i="1" s="1"/>
  <c r="K17" i="1"/>
  <c r="E17" i="1" s="1"/>
  <c r="L17" i="1"/>
  <c r="F17" i="1" s="1"/>
  <c r="J13" i="1"/>
  <c r="D13" i="1" s="1"/>
  <c r="K13" i="1"/>
  <c r="E13" i="1" s="1"/>
  <c r="L13" i="1"/>
  <c r="F13" i="1" s="1"/>
  <c r="K9" i="1"/>
  <c r="E9" i="1" s="1"/>
  <c r="L9" i="1"/>
  <c r="F9" i="1" s="1"/>
  <c r="J9" i="1"/>
  <c r="D9" i="1" s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F16" i="1" s="1"/>
  <c r="K16" i="1"/>
  <c r="E16" i="1" s="1"/>
  <c r="J16" i="1"/>
  <c r="D16" i="1" s="1"/>
  <c r="L12" i="1"/>
  <c r="F12" i="1" s="1"/>
  <c r="K12" i="1"/>
  <c r="J12" i="1"/>
  <c r="D12" i="1" s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N15" i="1"/>
  <c r="O15" i="1" s="1"/>
  <c r="P15" i="1" s="1"/>
  <c r="I15" i="1"/>
  <c r="C9" i="5"/>
  <c r="D9" i="5" s="1"/>
  <c r="N11" i="1"/>
  <c r="O11" i="1" s="1"/>
  <c r="P11" i="1" s="1"/>
  <c r="I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I14" i="1"/>
  <c r="C8" i="5"/>
  <c r="E8" i="5" s="1"/>
  <c r="F10" i="1"/>
  <c r="N10" i="1"/>
  <c r="O10" i="1" s="1"/>
  <c r="P10" i="1" s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P17" i="1" s="1"/>
  <c r="I17" i="1"/>
  <c r="C11" i="5"/>
  <c r="D11" i="5" s="1"/>
  <c r="N13" i="1"/>
  <c r="O13" i="1" s="1"/>
  <c r="P13" i="1" s="1"/>
  <c r="I13" i="1"/>
  <c r="C7" i="5"/>
  <c r="D7" i="5" s="1"/>
  <c r="N9" i="1"/>
  <c r="O9" i="1" s="1"/>
  <c r="P9" i="1" s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N16" i="1"/>
  <c r="O16" i="1" s="1"/>
  <c r="P16" i="1" s="1"/>
  <c r="C10" i="5"/>
  <c r="E10" i="5" s="1"/>
  <c r="I12" i="1"/>
  <c r="E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<sst xmlns="http://schemas.openxmlformats.org/spreadsheetml/2006/main" count="71" uniqueCount="50">
  <si>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</si>
  <si>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</si>
  <si>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</si>
  <si>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</si>
  <si>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</si>
  <si>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</si>
  <si>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</si>
  <si>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</si>
  <si>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</si>
  <si>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</si>
  <si>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</si>
  <si>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</si>
  <si>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</si>
  <si>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</si>
  <si>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</si>
  <si>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</si>
  <si>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</si>
  <si>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</si>
  <si>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</si>
  <si>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</si>
  <si>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</si>
  <si>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</si>
  <si>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</si>
  <si>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</si>
  <si>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</si>
  <si>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</si>
  <si>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</si>
  <si>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</si>
  <si>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</si>
  <si>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</si>
  <si>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Water</t>
  </si>
  <si>
    <t>ml</t>
  </si>
  <si>
    <t>grams</t>
  </si>
  <si>
    <t>pinch</t>
  </si>
  <si>
    <t>Brown Onion</t>
  </si>
  <si>
    <t>Organic Potatoes</t>
  </si>
  <si>
    <t>Oxo Reduced Salt Beef Stock Cubes</t>
  </si>
  <si>
    <t>Beef Casserole and Pie</t>
  </si>
  <si>
    <t>Sirloin Steak</t>
  </si>
  <si>
    <t>Bell Pepper</t>
  </si>
  <si>
    <t>Leeks</t>
  </si>
  <si>
    <t>Carrots</t>
  </si>
  <si>
    <t>One Cal Spray</t>
  </si>
  <si>
    <t>Spray</t>
  </si>
  <si>
    <t>I Cant Believe Its Not Butter Light</t>
  </si>
  <si>
    <t>Extra Special Beef Gravy Granules</t>
  </si>
  <si>
    <t>cubes</t>
  </si>
  <si>
    <t>Semi Skimmed Milk</t>
  </si>
  <si>
    <t>Salt and Pepper to Taste</t>
  </si>
  <si>
    <t>Grower's Selection Courgettes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</si>
</sst>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B9" sqref="B9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5" t="s">
        <v>11</v>
      </c>
      <c r="C2" s="65"/>
      <c r="D2" s="28"/>
      <c r="E2" s="65" t="s">
        <v>18</v>
      </c>
      <c r="F2" s="65"/>
      <c r="G2" s="66" t="s">
        <v>37</v>
      </c>
      <c r="H2" s="66"/>
      <c r="I2" s="67"/>
      <c r="J2" s="22" t="str">
        <f>G2</f>
        <v>Beef Casserole and Pie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83" t="s">
        <v>38</v>
      </c>
      <c r="C4" s="84">
        <v>100</v>
      </c>
      <c r="D4" s="60" t="s">
        <v>32</v>
      </c>
      <c r="E4" s="84">
        <v>181</v>
      </c>
      <c r="F4" s="85">
        <v>4.0999999999999996</v>
      </c>
      <c r="G4" s="85">
        <v>0.03</v>
      </c>
      <c r="H4" s="86">
        <v>3.55</v>
      </c>
      <c r="I4" s="84">
        <v>227</v>
      </c>
      <c r="J4" s="20"/>
      <c r="K4" s="2"/>
      <c r="L4" s="3"/>
      <c r="X4" s="5"/>
    </row>
    <row r="5" spans="2:55" x14ac:dyDescent="0.25">
      <c r="B5" s="53" t="s">
        <v>34</v>
      </c>
      <c r="C5" s="60">
        <v>100</v>
      </c>
      <c r="D5" s="60" t="s">
        <v>32</v>
      </c>
      <c r="E5" s="60">
        <v>101</v>
      </c>
      <c r="F5" s="61">
        <v>0.5</v>
      </c>
      <c r="G5" s="61">
        <v>11.2</v>
      </c>
      <c r="H5" s="62">
        <v>0.49</v>
      </c>
      <c r="I5" s="60">
        <v>350</v>
      </c>
      <c r="K5" s="2"/>
      <c r="L5" s="3"/>
      <c r="X5" s="5"/>
    </row>
    <row r="6" spans="2:55" x14ac:dyDescent="0.25">
      <c r="B6" s="53" t="s">
        <v>39</v>
      </c>
      <c r="C6" s="60">
        <v>100</v>
      </c>
      <c r="D6" s="60" t="s">
        <v>32</v>
      </c>
      <c r="E6" s="60">
        <v>22</v>
      </c>
      <c r="F6" s="61">
        <v>0.1</v>
      </c>
      <c r="G6" s="61">
        <v>2.6</v>
      </c>
      <c r="H6" s="62">
        <v>0.92</v>
      </c>
      <c r="I6" s="60">
        <v>462</v>
      </c>
      <c r="K6" s="2"/>
      <c r="L6" s="3"/>
      <c r="X6" s="5"/>
    </row>
    <row r="7" spans="2:55" x14ac:dyDescent="0.25">
      <c r="B7" s="53" t="s">
        <v>40</v>
      </c>
      <c r="C7" s="60">
        <v>100</v>
      </c>
      <c r="D7" s="60" t="s">
        <v>32</v>
      </c>
      <c r="E7" s="60">
        <v>25</v>
      </c>
      <c r="F7" s="61">
        <v>0.1</v>
      </c>
      <c r="G7" s="61">
        <v>2.6</v>
      </c>
      <c r="H7" s="62">
        <v>1</v>
      </c>
      <c r="I7" s="60">
        <v>500</v>
      </c>
      <c r="K7" s="2"/>
      <c r="L7" s="3"/>
      <c r="X7" s="5"/>
    </row>
    <row r="8" spans="2:55" x14ac:dyDescent="0.25">
      <c r="B8" s="53" t="s">
        <v>41</v>
      </c>
      <c r="C8" s="60">
        <v>100</v>
      </c>
      <c r="D8" s="60" t="s">
        <v>32</v>
      </c>
      <c r="E8" s="60">
        <v>35</v>
      </c>
      <c r="F8" s="61">
        <v>0.2</v>
      </c>
      <c r="G8" s="61">
        <v>6</v>
      </c>
      <c r="H8" s="62">
        <v>0.3</v>
      </c>
      <c r="I8" s="60">
        <v>500</v>
      </c>
      <c r="K8" s="2"/>
      <c r="L8" s="3"/>
      <c r="X8" s="5"/>
    </row>
    <row r="9" spans="2:55" x14ac:dyDescent="0.25">
      <c r="B9" s="53" t="s">
        <v>49</v>
      </c>
      <c r="C9" s="60">
        <v>100</v>
      </c>
      <c r="D9" s="60" t="s">
        <v>32</v>
      </c>
      <c r="E9" s="60">
        <v>21</v>
      </c>
      <c r="F9" s="61">
        <v>0.1</v>
      </c>
      <c r="G9" s="61">
        <v>2</v>
      </c>
      <c r="H9" s="62">
        <v>0.8</v>
      </c>
      <c r="I9" s="60">
        <v>330</v>
      </c>
      <c r="K9" s="2"/>
      <c r="L9" s="3"/>
      <c r="X9" s="5"/>
    </row>
    <row r="10" spans="2:55" ht="30" x14ac:dyDescent="0.25">
      <c r="B10" s="53" t="s">
        <v>36</v>
      </c>
      <c r="C10" s="60">
        <v>1</v>
      </c>
      <c r="D10" s="60" t="s">
        <v>46</v>
      </c>
      <c r="E10" s="60">
        <v>9</v>
      </c>
      <c r="F10" s="61">
        <v>0.2</v>
      </c>
      <c r="G10" s="61">
        <v>1.3</v>
      </c>
      <c r="H10" s="62">
        <v>1.59</v>
      </c>
      <c r="I10" s="60">
        <v>12</v>
      </c>
      <c r="K10" s="2"/>
      <c r="L10" s="3"/>
      <c r="X10" s="5"/>
    </row>
    <row r="11" spans="2:55" x14ac:dyDescent="0.25">
      <c r="B11" s="53" t="s">
        <v>30</v>
      </c>
      <c r="C11" s="60">
        <v>100</v>
      </c>
      <c r="D11" s="60" t="s">
        <v>31</v>
      </c>
      <c r="E11" s="60">
        <v>0</v>
      </c>
      <c r="F11" s="61">
        <v>0</v>
      </c>
      <c r="G11" s="61">
        <v>0</v>
      </c>
      <c r="H11" s="62">
        <v>0.01</v>
      </c>
      <c r="I11" s="60">
        <v>1000</v>
      </c>
      <c r="K11" s="2"/>
      <c r="L11" s="3"/>
      <c r="X11" s="5"/>
    </row>
    <row r="12" spans="2:55" x14ac:dyDescent="0.25">
      <c r="B12" s="53" t="s">
        <v>42</v>
      </c>
      <c r="C12" s="60">
        <v>1</v>
      </c>
      <c r="D12" s="60" t="s">
        <v>43</v>
      </c>
      <c r="E12" s="60">
        <v>1</v>
      </c>
      <c r="F12" s="61">
        <v>0</v>
      </c>
      <c r="G12" s="61">
        <v>0</v>
      </c>
      <c r="H12" s="62">
        <v>2.59</v>
      </c>
      <c r="I12" s="60">
        <v>1950</v>
      </c>
      <c r="K12" s="2"/>
      <c r="L12" s="3"/>
      <c r="X12" s="5"/>
    </row>
    <row r="13" spans="2:55" x14ac:dyDescent="0.25">
      <c r="B13" s="83" t="s">
        <v>47</v>
      </c>
      <c r="C13" s="84">
        <v>100</v>
      </c>
      <c r="D13" s="84" t="s">
        <v>31</v>
      </c>
      <c r="E13" s="84">
        <v>50</v>
      </c>
      <c r="F13" s="85">
        <v>1.1000000000000001</v>
      </c>
      <c r="G13" s="85">
        <v>4.8</v>
      </c>
      <c r="H13" s="86">
        <v>1.0900000000000001</v>
      </c>
      <c r="I13" s="84">
        <v>2273</v>
      </c>
      <c r="K13" s="2"/>
      <c r="L13" s="3"/>
      <c r="X13" s="5"/>
    </row>
    <row r="14" spans="2:55" x14ac:dyDescent="0.25">
      <c r="B14" s="53" t="s">
        <v>35</v>
      </c>
      <c r="C14" s="60">
        <v>100</v>
      </c>
      <c r="D14" s="60" t="s">
        <v>32</v>
      </c>
      <c r="E14" s="60">
        <v>68</v>
      </c>
      <c r="F14" s="61">
        <v>0</v>
      </c>
      <c r="G14" s="61">
        <v>14.9</v>
      </c>
      <c r="H14" s="62">
        <v>1.2</v>
      </c>
      <c r="I14" s="60">
        <v>1500</v>
      </c>
      <c r="K14" s="2"/>
      <c r="L14" s="3"/>
      <c r="X14" s="5"/>
    </row>
    <row r="15" spans="2:55" ht="30" x14ac:dyDescent="0.25">
      <c r="B15" s="53" t="s">
        <v>44</v>
      </c>
      <c r="C15" s="60">
        <v>100</v>
      </c>
      <c r="D15" s="60" t="s">
        <v>32</v>
      </c>
      <c r="E15" s="60">
        <v>279</v>
      </c>
      <c r="F15" s="61">
        <v>6.8</v>
      </c>
      <c r="G15" s="61">
        <v>1.2</v>
      </c>
      <c r="H15" s="62">
        <v>1</v>
      </c>
      <c r="I15" s="60">
        <v>500</v>
      </c>
      <c r="K15" s="2"/>
      <c r="L15" s="3"/>
      <c r="X15" s="5"/>
    </row>
    <row r="16" spans="2:55" ht="30" x14ac:dyDescent="0.25">
      <c r="B16" s="53" t="s">
        <v>45</v>
      </c>
      <c r="C16" s="60">
        <v>100</v>
      </c>
      <c r="D16" s="60" t="s">
        <v>32</v>
      </c>
      <c r="E16" s="60">
        <v>32</v>
      </c>
      <c r="F16" s="61">
        <v>1.2</v>
      </c>
      <c r="G16" s="61">
        <v>3</v>
      </c>
      <c r="H16" s="62">
        <v>1.5</v>
      </c>
      <c r="I16" s="60">
        <v>200</v>
      </c>
      <c r="K16" s="2"/>
      <c r="L16" s="3"/>
      <c r="X16" s="5"/>
    </row>
    <row r="17" spans="2:24" x14ac:dyDescent="0.25">
      <c r="B17" s="83" t="s">
        <v>48</v>
      </c>
      <c r="C17" s="84">
        <v>1</v>
      </c>
      <c r="D17" s="84" t="s">
        <v>33</v>
      </c>
      <c r="E17" s="84">
        <v>50</v>
      </c>
      <c r="F17" s="85">
        <v>1.1000000000000001</v>
      </c>
      <c r="G17" s="85">
        <v>4.8</v>
      </c>
      <c r="H17" s="86">
        <v>1.0900000000000001</v>
      </c>
      <c r="I17" s="84">
        <v>2273</v>
      </c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3"/>
      <c r="C24" s="64"/>
      <c r="D24" s="29"/>
      <c r="E24" s="6"/>
      <c r="F24" s="6"/>
      <c r="G24" s="6"/>
      <c r="H24" s="6"/>
      <c r="I24" s="6"/>
      <c r="J24" s="6"/>
      <c r="K24" s="63"/>
      <c r="L24" s="64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IVNCOw05/qiRyeqOFz/sf93GEIOkVS6FHiYU9Q5kHDo2MWLrbpbp9YFzuIAuJXUqL4q0OZmQ+iGDWJOATh8WaA==" saltValue="41Tbkd7+rliIy7bktP8WV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10" sqref="C10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8" t="s">
        <v>26</v>
      </c>
      <c r="C2" s="68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17.25" customHeight="1" x14ac:dyDescent="0.25">
      <c r="B4" s="54" t="str">
        <f>IF(Table27[[#This Row],[Product Name]]="Add Ingredient"," ",Table27[[#This Row],[Product Name]])</f>
        <v>Sirloin Steak</v>
      </c>
      <c r="C4" s="57">
        <v>180</v>
      </c>
      <c r="D4" s="4">
        <f>IF(Table1[[#This Row],[Name]]&gt; " ",J4*C4,0)</f>
        <v>325.8</v>
      </c>
      <c r="E4" s="4">
        <f>IF(Table1[[#This Row],[Name]] &gt; " ",C4*K4,0)</f>
        <v>7.379999999999999</v>
      </c>
      <c r="F4" s="4">
        <f>IF(Table1[[#This Row],[Name]]&gt; " ",C4*L4,0)</f>
        <v>5.3999999999999992E-2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1.81</v>
      </c>
      <c r="K4">
        <f>IF(Table1[[#This Row],[Name]] &gt; " ",Table27[[#This Row],[Saturated Fat]] / Table27[[#This Row],[Typical  Nutritional Values Weight
'[Per 100 Grams/100 Ml Or 
1 For Single Items']]],0)</f>
        <v>4.0999999999999995E-2</v>
      </c>
      <c r="L4">
        <f>IF(Table1[[#This Row],[Name]]&gt;" ",Table27[[#This Row],[Carbohydrates]] / Table27[[#This Row],[Typical  Nutritional Values Weight
'[Per 100 Grams/100 Ml Or 
1 For Single Items']]],0)</f>
        <v>2.9999999999999997E-4</v>
      </c>
      <c r="N4">
        <f>IF(Table1[[#This Row],[Name]] &gt; " ",Table27[[#This Row],[Product Price]]/Table27[[#This Row],[Product 
Size]],0)</f>
        <v>1.5638766519823787E-2</v>
      </c>
      <c r="O4">
        <f>IFERROR(N4,0)</f>
        <v>1.5638766519823787E-2</v>
      </c>
      <c r="P4" s="5">
        <f>IF(Table1[[#This Row],[Name]]&gt; " ",Table1[[#This Row],[Quantity]]*O4,0)</f>
        <v>2.8149779735682814</v>
      </c>
    </row>
    <row r="5" spans="2:16" x14ac:dyDescent="0.25">
      <c r="B5" s="54" t="str">
        <f>IF(Table27[[#This Row],[Product Name]]="Add Ingredient"," ",Table27[[#This Row],[Product Name]])</f>
        <v>Brown Onion</v>
      </c>
      <c r="C5" s="57">
        <v>160</v>
      </c>
      <c r="D5" s="4">
        <f>IF(Table1[[#This Row],[Name]]&gt; " ",J5*C5,0)</f>
        <v>161.6</v>
      </c>
      <c r="E5" s="4">
        <f>IF(Table1[[#This Row],[Name]] &gt; " ",C5*K5,0)</f>
        <v>0.8</v>
      </c>
      <c r="F5" s="4">
        <f>IF(Table1[[#This Row],[Name]]&gt; " ",C5*L5,0)</f>
        <v>17.919999999999998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1.01</v>
      </c>
      <c r="K5">
        <f>IF(Table1[[#This Row],[Name]] &gt; " ",Table27[[#This Row],[Saturated Fat]] / Table27[[#This Row],[Typical  Nutritional Values Weight
'[Per 100 Grams/100 Ml Or 
1 For Single Items']]],0)</f>
        <v>5.0000000000000001E-3</v>
      </c>
      <c r="L5">
        <f>IF(Table1[[#This Row],[Name]]&gt;" ",Table27[[#This Row],[Carbohydrates]] / Table27[[#This Row],[Typical  Nutritional Values Weight
'[Per 100 Grams/100 Ml Or 
1 For Single Items']]],0)</f>
        <v>0.11199999999999999</v>
      </c>
      <c r="N5">
        <f>IF(Table1[[#This Row],[Name]] &gt; " ",Table27[[#This Row],[Product Price]]/Table27[[#This Row],[Product 
Size]],0)</f>
        <v>1.4E-3</v>
      </c>
      <c r="O5">
        <f t="shared" ref="O5:O22" si="0">IFERROR(N5,0)</f>
        <v>1.4E-3</v>
      </c>
      <c r="P5" s="5">
        <f>IF(Table1[[#This Row],[Name]]&gt; " ",Table1[[#This Row],[Quantity]]*O5,0)</f>
        <v>0.224</v>
      </c>
    </row>
    <row r="6" spans="2:16" x14ac:dyDescent="0.25">
      <c r="B6" s="54" t="str">
        <f>IF(Table27[[#This Row],[Product Name]]="Add Ingredient"," ",Table27[[#This Row],[Product Name]])</f>
        <v>Bell Pepper</v>
      </c>
      <c r="C6" s="57">
        <v>154</v>
      </c>
      <c r="D6" s="4">
        <f>IF(Table1[[#This Row],[Name]]&gt; " ",J6*C6,0)</f>
        <v>33.880000000000003</v>
      </c>
      <c r="E6" s="4">
        <f>IF(Table1[[#This Row],[Name]] &gt; " ",C6*K6,0)</f>
        <v>0.154</v>
      </c>
      <c r="F6" s="4">
        <f>IF(Table1[[#This Row],[Name]]&gt; " ",C6*L6,0)</f>
        <v>4.0040000000000004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0.22</v>
      </c>
      <c r="K6">
        <f>IF(Table1[[#This Row],[Name]] &gt; " ",Table27[[#This Row],[Saturated Fat]] / Table27[[#This Row],[Typical  Nutritional Values Weight
'[Per 100 Grams/100 Ml Or 
1 For Single Items']]],0)</f>
        <v>1E-3</v>
      </c>
      <c r="L6">
        <f>IF(Table1[[#This Row],[Name]]&gt;" ",Table27[[#This Row],[Carbohydrates]] / Table27[[#This Row],[Typical  Nutritional Values Weight
'[Per 100 Grams/100 Ml Or 
1 For Single Items']]],0)</f>
        <v>2.6000000000000002E-2</v>
      </c>
      <c r="N6">
        <f>IF(Table1[[#This Row],[Name]] &gt; " ",Table27[[#This Row],[Product Price]]/Table27[[#This Row],[Product 
Size]],0)</f>
        <v>1.9913419913419913E-3</v>
      </c>
      <c r="O6">
        <f t="shared" si="0"/>
        <v>1.9913419913419913E-3</v>
      </c>
      <c r="P6" s="5">
        <f>IF(Table1[[#This Row],[Name]]&gt; " ",Table1[[#This Row],[Quantity]]*O6,0)</f>
        <v>0.30666666666666664</v>
      </c>
    </row>
    <row r="7" spans="2:16" x14ac:dyDescent="0.25">
      <c r="B7" s="54" t="str">
        <f>IF(Table27[[#This Row],[Product Name]]="Add Ingredient"," ",Table27[[#This Row],[Product Name]])</f>
        <v>Leeks</v>
      </c>
      <c r="C7" s="57">
        <v>200</v>
      </c>
      <c r="D7" s="4">
        <f>IF(Table1[[#This Row],[Name]]&gt; " ",J7*C7,0)</f>
        <v>50</v>
      </c>
      <c r="E7" s="4">
        <f>IF(Table1[[#This Row],[Name]] &gt; " ",C7*K7,0)</f>
        <v>0.2</v>
      </c>
      <c r="F7" s="4">
        <f>IF(Table1[[#This Row],[Name]]&gt; " ",C7*L7,0)</f>
        <v>5.2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0.25</v>
      </c>
      <c r="K7">
        <f>IF(Table1[[#This Row],[Name]] &gt; " ",Table27[[#This Row],[Saturated Fat]] / Table27[[#This Row],[Typical  Nutritional Values Weight
'[Per 100 Grams/100 Ml Or 
1 For Single Items']]],0)</f>
        <v>1E-3</v>
      </c>
      <c r="L7">
        <f>IF(Table1[[#This Row],[Name]]&gt;" ",Table27[[#This Row],[Carbohydrates]] / Table27[[#This Row],[Typical  Nutritional Values Weight
'[Per 100 Grams/100 Ml Or 
1 For Single Items']]],0)</f>
        <v>2.6000000000000002E-2</v>
      </c>
      <c r="N7">
        <f>IF(Table1[[#This Row],[Name]] &gt; " ",Table27[[#This Row],[Product Price]]/Table27[[#This Row],[Product 
Size]],0)</f>
        <v>2E-3</v>
      </c>
      <c r="O7">
        <f t="shared" si="0"/>
        <v>2E-3</v>
      </c>
      <c r="P7" s="5">
        <f>IF(Table1[[#This Row],[Name]]&gt; " ",Table1[[#This Row],[Quantity]]*O7,0)</f>
        <v>0.4</v>
      </c>
    </row>
    <row r="8" spans="2:16" x14ac:dyDescent="0.25">
      <c r="B8" s="54" t="str">
        <f>IF(Table27[[#This Row],[Product Name]]="Add Ingredient"," ",Table27[[#This Row],[Product Name]])</f>
        <v>Carrots</v>
      </c>
      <c r="C8" s="57">
        <v>120</v>
      </c>
      <c r="D8" s="4">
        <f>IF(Table1[[#This Row],[Name]]&gt; " ",J8*C8,0)</f>
        <v>42</v>
      </c>
      <c r="E8" s="4">
        <f>IF(Table1[[#This Row],[Name]] &gt; " ",C8*K8,0)</f>
        <v>0.24</v>
      </c>
      <c r="F8" s="4">
        <f>IF(Table1[[#This Row],[Name]]&gt; " ",C8*L8,0)</f>
        <v>7.1999999999999993</v>
      </c>
      <c r="I8">
        <f>IF(Table1[[#This Row],[Name]]&gt;" ",Table27[[#This Row],[Typical  Nutritional Values Weight
'[Per 100 Grams/100 Ml Or 
1 For Single Items']]] / 100,0)</f>
        <v>1</v>
      </c>
      <c r="J8">
        <f>IF(Table1[[#This Row],[Name]] &gt; " ",Table27[[#This Row],[Calories]] / Table27[[#This Row],[Typical  Nutritional Values Weight
'[Per 100 Grams/100 Ml Or 
1 For Single Items']]],0)</f>
        <v>0.35</v>
      </c>
      <c r="K8">
        <f>IF(Table1[[#This Row],[Name]] &gt; " ",Table27[[#This Row],[Saturated Fat]] / Table27[[#This Row],[Typical  Nutritional Values Weight
'[Per 100 Grams/100 Ml Or 
1 For Single Items']]],0)</f>
        <v>2E-3</v>
      </c>
      <c r="L8">
        <f>IF(Table1[[#This Row],[Name]]&gt;" ",Table27[[#This Row],[Carbohydrates]] / Table27[[#This Row],[Typical  Nutritional Values Weight
'[Per 100 Grams/100 Ml Or 
1 For Single Items']]],0)</f>
        <v>0.06</v>
      </c>
      <c r="N8">
        <f>IF(Table1[[#This Row],[Name]] &gt; " ",Table27[[#This Row],[Product Price]]/Table27[[#This Row],[Product 
Size]],0)</f>
        <v>5.9999999999999995E-4</v>
      </c>
      <c r="O8">
        <f t="shared" si="0"/>
        <v>5.9999999999999995E-4</v>
      </c>
      <c r="P8" s="5">
        <f>IF(Table1[[#This Row],[Name]]&gt; " ",Table1[[#This Row],[Quantity]]*O8,0)</f>
        <v>7.1999999999999995E-2</v>
      </c>
    </row>
    <row r="9" spans="2:16" x14ac:dyDescent="0.25">
      <c r="B9" s="54" t="str">
        <f>IF(Table27[[#This Row],[Product Name]]="Add Ingredient"," ",Table27[[#This Row],[Product Name]])</f>
        <v>Grower's Selection Courgettes</v>
      </c>
      <c r="C9" s="57">
        <v>160</v>
      </c>
      <c r="D9" s="4">
        <f>IF(Table1[[#This Row],[Name]]&gt; " ",J9*C9,0)</f>
        <v>33.6</v>
      </c>
      <c r="E9" s="4">
        <f>IF(Table1[[#This Row],[Name]] &gt; " ",C9*K9,0)</f>
        <v>0.16</v>
      </c>
      <c r="F9" s="4">
        <f>IF(Table1[[#This Row],[Name]]&gt; " ",C9*L9,0)</f>
        <v>3.2</v>
      </c>
      <c r="I9">
        <f>IF(Table1[[#This Row],[Name]]&gt;" ",Table27[[#This Row],[Typical  Nutritional Values Weight
'[Per 100 Grams/100 Ml Or 
1 For Single Items']]] / 100,0)</f>
        <v>1</v>
      </c>
      <c r="J9">
        <f>IF(Table1[[#This Row],[Name]] &gt; " ",Table27[[#This Row],[Calories]] / Table27[[#This Row],[Typical  Nutritional Values Weight
'[Per 100 Grams/100 Ml Or 
1 For Single Items']]],0)</f>
        <v>0.21</v>
      </c>
      <c r="K9">
        <f>IF(Table1[[#This Row],[Name]] &gt; " ",Table27[[#This Row],[Saturated Fat]] / Table27[[#This Row],[Typical  Nutritional Values Weight
'[Per 100 Grams/100 Ml Or 
1 For Single Items']]],0)</f>
        <v>1E-3</v>
      </c>
      <c r="L9">
        <f>IF(Table1[[#This Row],[Name]]&gt;" ",Table27[[#This Row],[Carbohydrates]] / Table27[[#This Row],[Typical  Nutritional Values Weight
'[Per 100 Grams/100 Ml Or 
1 For Single Items']]],0)</f>
        <v>0.02</v>
      </c>
      <c r="N9">
        <f>IF(Table1[[#This Row],[Name]] &gt; " ",Table27[[#This Row],[Product Price]]/Table27[[#This Row],[Product 
Size]],0)</f>
        <v>2.4242424242424242E-3</v>
      </c>
      <c r="O9">
        <f t="shared" si="0"/>
        <v>2.4242424242424242E-3</v>
      </c>
      <c r="P9" s="5">
        <f>IF(Table1[[#This Row],[Name]]&gt; " ",Table1[[#This Row],[Quantity]]*O9,0)</f>
        <v>0.38787878787878788</v>
      </c>
    </row>
    <row r="10" spans="2:16" x14ac:dyDescent="0.25">
      <c r="B10" s="54" t="str">
        <f>IF(Table27[[#This Row],[Product Name]]="Add Ingredient"," ",Table27[[#This Row],[Product Name]])</f>
        <v>Oxo Reduced Salt Beef Stock Cubes</v>
      </c>
      <c r="C10" s="57">
        <v>4</v>
      </c>
      <c r="D10" s="4">
        <f>IF(Table1[[#This Row],[Name]]&gt; " ",J10*C10,0)</f>
        <v>36</v>
      </c>
      <c r="E10" s="4">
        <f>IF(Table1[[#This Row],[Name]] &gt; " ",C10*K10,0)</f>
        <v>0.8</v>
      </c>
      <c r="F10" s="4">
        <f>IF(Table1[[#This Row],[Name]]&gt; " ",C10*L10,0)</f>
        <v>5.2</v>
      </c>
      <c r="I10">
        <f>IF(Table1[[#This Row],[Name]]&gt;" ",Table27[[#This Row],[Typical  Nutritional Values Weight
'[Per 100 Grams/100 Ml Or 
1 For Single Items']]] / 100,0)</f>
        <v>0.01</v>
      </c>
      <c r="J10">
        <f>IF(Table1[[#This Row],[Name]] &gt; " ",Table27[[#This Row],[Calories]] / Table27[[#This Row],[Typical  Nutritional Values Weight
'[Per 100 Grams/100 Ml Or 
1 For Single Items']]],0)</f>
        <v>9</v>
      </c>
      <c r="K10">
        <f>IF(Table1[[#This Row],[Name]] &gt; " ",Table27[[#This Row],[Saturated Fat]] / Table27[[#This Row],[Typical  Nutritional Values Weight
'[Per 100 Grams/100 Ml Or 
1 For Single Items']]],0)</f>
        <v>0.2</v>
      </c>
      <c r="L10">
        <f>IF(Table1[[#This Row],[Name]]&gt;" ",Table27[[#This Row],[Carbohydrates]] / Table27[[#This Row],[Typical  Nutritional Values Weight
'[Per 100 Grams/100 Ml Or 
1 For Single Items']]],0)</f>
        <v>1.3</v>
      </c>
      <c r="N10">
        <f>IF(Table1[[#This Row],[Name]] &gt; " ",Table27[[#This Row],[Product Price]]/Table27[[#This Row],[Product 
Size]],0)</f>
        <v>0.13250000000000001</v>
      </c>
      <c r="O10">
        <f t="shared" si="0"/>
        <v>0.13250000000000001</v>
      </c>
      <c r="P10" s="5">
        <f>IF(Table1[[#This Row],[Name]]&gt; " ",Table1[[#This Row],[Quantity]]*O10,0)</f>
        <v>0.53</v>
      </c>
    </row>
    <row r="11" spans="2:16" x14ac:dyDescent="0.25">
      <c r="B11" s="54" t="str">
        <f>IF(Table27[[#This Row],[Product Name]]="Add Ingredient"," ",Table27[[#This Row],[Product Name]])</f>
        <v>Water</v>
      </c>
      <c r="C11" s="57">
        <v>473</v>
      </c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1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1.0000000000000001E-5</v>
      </c>
      <c r="O11">
        <f t="shared" si="0"/>
        <v>1.0000000000000001E-5</v>
      </c>
      <c r="P11" s="5">
        <f>IF(Table1[[#This Row],[Name]]&gt; " ",Table1[[#This Row],[Quantity]]*O11,0)</f>
        <v>4.7300000000000007E-3</v>
      </c>
    </row>
    <row r="12" spans="2:16" x14ac:dyDescent="0.25">
      <c r="B12" s="54" t="str">
        <f>IF(Table27[[#This Row],[Product Name]]="Add Ingredient"," ",Table27[[#This Row],[Product Name]])</f>
        <v>One Cal Spray</v>
      </c>
      <c r="C12" s="57">
        <v>10</v>
      </c>
      <c r="D12" s="4">
        <f>IF(Table1[[#This Row],[Name]]&gt; " ",J12*C12,0)</f>
        <v>10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0.01</v>
      </c>
      <c r="J12">
        <f>IF(Table1[[#This Row],[Name]] &gt; " ",Table27[[#This Row],[Calories]] / Table27[[#This Row],[Typical  Nutritional Values Weight
'[Per 100 Grams/100 Ml Or 
1 For Single Items']]],0)</f>
        <v>1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1.3282051282051282E-3</v>
      </c>
      <c r="O12">
        <f t="shared" si="0"/>
        <v>1.3282051282051282E-3</v>
      </c>
      <c r="P12" s="5">
        <f>IF(Table1[[#This Row],[Name]]&gt; " ",Table1[[#This Row],[Quantity]]*O12,0)</f>
        <v>1.3282051282051281E-2</v>
      </c>
    </row>
    <row r="13" spans="2:16" x14ac:dyDescent="0.25">
      <c r="B13" s="54" t="str">
        <f>IF(Table27[[#This Row],[Product Name]]="Add Ingredient"," ",Table27[[#This Row],[Product Name]])</f>
        <v>Semi Skimmed Milk</v>
      </c>
      <c r="C13" s="57">
        <v>50</v>
      </c>
      <c r="D13" s="4">
        <f>IF(Table1[[#This Row],[Name]]&gt; " ",J13*C13,0)</f>
        <v>25</v>
      </c>
      <c r="E13" s="4">
        <f>IF(Table1[[#This Row],[Name]] &gt; " ",C13*K13,0)</f>
        <v>0.55000000000000004</v>
      </c>
      <c r="F13" s="4">
        <f>IF(Table1[[#This Row],[Name]]&gt; " ",C13*L13,0)</f>
        <v>2.4</v>
      </c>
      <c r="I13">
        <f>IF(Table1[[#This Row],[Name]]&gt;" ",Table27[[#This Row],[Typical  Nutritional Values Weight
'[Per 100 Grams/100 Ml Or 
1 For Single Items']]] / 100,0)</f>
        <v>1</v>
      </c>
      <c r="J13">
        <f>IF(Table1[[#This Row],[Name]] &gt; " ",Table27[[#This Row],[Calories]] / Table27[[#This Row],[Typical  Nutritional Values Weight
'[Per 100 Grams/100 Ml Or 
1 For Single Items']]],0)</f>
        <v>0.5</v>
      </c>
      <c r="K13">
        <f>IF(Table1[[#This Row],[Name]] &gt; " ",Table27[[#This Row],[Saturated Fat]] / Table27[[#This Row],[Typical  Nutritional Values Weight
'[Per 100 Grams/100 Ml Or 
1 For Single Items']]],0)</f>
        <v>1.1000000000000001E-2</v>
      </c>
      <c r="L13">
        <f>IF(Table1[[#This Row],[Name]]&gt;" ",Table27[[#This Row],[Carbohydrates]] / Table27[[#This Row],[Typical  Nutritional Values Weight
'[Per 100 Grams/100 Ml Or 
1 For Single Items']]],0)</f>
        <v>4.8000000000000001E-2</v>
      </c>
      <c r="N13">
        <f>IF(Table1[[#This Row],[Name]] &gt; " ",Table27[[#This Row],[Product Price]]/Table27[[#This Row],[Product 
Size]],0)</f>
        <v>4.7954245490541137E-4</v>
      </c>
      <c r="O13">
        <f t="shared" si="0"/>
        <v>4.7954245490541137E-4</v>
      </c>
      <c r="P13" s="5">
        <f>IF(Table1[[#This Row],[Name]]&gt; " ",Table1[[#This Row],[Quantity]]*O13,0)</f>
        <v>2.3977122745270567E-2</v>
      </c>
    </row>
    <row r="14" spans="2:16" x14ac:dyDescent="0.25">
      <c r="B14" s="54" t="str">
        <f>IF(Table27[[#This Row],[Product Name]]="Add Ingredient"," ",Table27[[#This Row],[Product Name]])</f>
        <v>Organic Potatoes</v>
      </c>
      <c r="C14" s="57">
        <v>400</v>
      </c>
      <c r="D14" s="4">
        <f>IF(Table1[[#This Row],[Name]]&gt; " ",J14*C14,0)</f>
        <v>272</v>
      </c>
      <c r="E14" s="4">
        <f>IF(Table1[[#This Row],[Name]] &gt; " ",C14*K14,0)</f>
        <v>0</v>
      </c>
      <c r="F14" s="4">
        <f>IF(Table1[[#This Row],[Name]]&gt; " ",C14*L14,0)</f>
        <v>59.599999999999994</v>
      </c>
      <c r="I14">
        <f>IF(Table1[[#This Row],[Name]]&gt;" ",Table27[[#This Row],[Typical  Nutritional Values Weight
'[Per 100 Grams/100 Ml Or 
1 For Single Items']]] / 100,0)</f>
        <v>1</v>
      </c>
      <c r="J14">
        <f>IF(Table1[[#This Row],[Name]] &gt; " ",Table27[[#This Row],[Calories]] / Table27[[#This Row],[Typical  Nutritional Values Weight
'[Per 100 Grams/100 Ml Or 
1 For Single Items']]],0)</f>
        <v>0.68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0.14899999999999999</v>
      </c>
      <c r="N14">
        <f>IF(Table1[[#This Row],[Name]] &gt; " ",Table27[[#This Row],[Product Price]]/Table27[[#This Row],[Product 
Size]],0)</f>
        <v>7.9999999999999993E-4</v>
      </c>
      <c r="O14">
        <f t="shared" si="0"/>
        <v>7.9999999999999993E-4</v>
      </c>
      <c r="P14" s="5">
        <f>IF(Table1[[#This Row],[Name]]&gt; " ",Table1[[#This Row],[Quantity]]*O14,0)</f>
        <v>0.31999999999999995</v>
      </c>
    </row>
    <row r="15" spans="2:16" x14ac:dyDescent="0.25">
      <c r="B15" s="54" t="str">
        <f>IF(Table27[[#This Row],[Product Name]]="Add Ingredient"," ",Table27[[#This Row],[Product Name]])</f>
        <v>I Cant Believe Its Not Butter Light</v>
      </c>
      <c r="C15" s="57">
        <v>15</v>
      </c>
      <c r="D15" s="4">
        <f>IF(Table1[[#This Row],[Name]]&gt; " ",J15*C15,0)</f>
        <v>41.85</v>
      </c>
      <c r="E15" s="4">
        <f>IF(Table1[[#This Row],[Name]] &gt; " ",C15*K15,0)</f>
        <v>1.02</v>
      </c>
      <c r="F15" s="4">
        <f>IF(Table1[[#This Row],[Name]]&gt; " ",C15*L15,0)</f>
        <v>0.18</v>
      </c>
      <c r="I15">
        <f>IF(Table1[[#This Row],[Name]]&gt;" ",Table27[[#This Row],[Typical  Nutritional Values Weight
'[Per 100 Grams/100 Ml Or 
1 For Single Items']]] / 100,0)</f>
        <v>1</v>
      </c>
      <c r="J15">
        <f>IF(Table1[[#This Row],[Name]] &gt; " ",Table27[[#This Row],[Calories]] / Table27[[#This Row],[Typical  Nutritional Values Weight
'[Per 100 Grams/100 Ml Or 
1 For Single Items']]],0)</f>
        <v>2.79</v>
      </c>
      <c r="K15">
        <f>IF(Table1[[#This Row],[Name]] &gt; " ",Table27[[#This Row],[Saturated Fat]] / Table27[[#This Row],[Typical  Nutritional Values Weight
'[Per 100 Grams/100 Ml Or 
1 For Single Items']]],0)</f>
        <v>6.8000000000000005E-2</v>
      </c>
      <c r="L15">
        <f>IF(Table1[[#This Row],[Name]]&gt;" ",Table27[[#This Row],[Carbohydrates]] / Table27[[#This Row],[Typical  Nutritional Values Weight
'[Per 100 Grams/100 Ml Or 
1 For Single Items']]],0)</f>
        <v>1.2E-2</v>
      </c>
      <c r="N15">
        <f>IF(Table1[[#This Row],[Name]] &gt; " ",Table27[[#This Row],[Product Price]]/Table27[[#This Row],[Product 
Size]],0)</f>
        <v>2E-3</v>
      </c>
      <c r="O15">
        <f t="shared" si="0"/>
        <v>2E-3</v>
      </c>
      <c r="P15" s="5">
        <f>IF(Table1[[#This Row],[Name]]&gt; " ",Table1[[#This Row],[Quantity]]*O15,0)</f>
        <v>0.03</v>
      </c>
    </row>
    <row r="16" spans="2:16" x14ac:dyDescent="0.25">
      <c r="B16" s="54" t="str">
        <f>IF(Table27[[#This Row],[Product Name]]="Add Ingredient"," ",Table27[[#This Row],[Product Name]])</f>
        <v>Extra Special Beef Gravy Granules</v>
      </c>
      <c r="C16" s="57">
        <v>20</v>
      </c>
      <c r="D16" s="4">
        <f>IF(Table1[[#This Row],[Name]]&gt; " ",J16*C16,0)</f>
        <v>6.4</v>
      </c>
      <c r="E16" s="4">
        <f>IF(Table1[[#This Row],[Name]] &gt; " ",C16*K16,0)</f>
        <v>0.24</v>
      </c>
      <c r="F16" s="4">
        <f>IF(Table1[[#This Row],[Name]]&gt; " ",C16*L16,0)</f>
        <v>0.6</v>
      </c>
      <c r="I16">
        <f>IF(Table1[[#This Row],[Name]]&gt;" ",Table27[[#This Row],[Typical  Nutritional Values Weight
'[Per 100 Grams/100 Ml Or 
1 For Single Items']]] / 100,0)</f>
        <v>1</v>
      </c>
      <c r="J16">
        <f>IF(Table1[[#This Row],[Name]] &gt; " ",Table27[[#This Row],[Calories]] / Table27[[#This Row],[Typical  Nutritional Values Weight
'[Per 100 Grams/100 Ml Or 
1 For Single Items']]],0)</f>
        <v>0.32</v>
      </c>
      <c r="K16">
        <f>IF(Table1[[#This Row],[Name]] &gt; " ",Table27[[#This Row],[Saturated Fat]] / Table27[[#This Row],[Typical  Nutritional Values Weight
'[Per 100 Grams/100 Ml Or 
1 For Single Items']]],0)</f>
        <v>1.2E-2</v>
      </c>
      <c r="L16">
        <f>IF(Table1[[#This Row],[Name]]&gt;" ",Table27[[#This Row],[Carbohydrates]] / Table27[[#This Row],[Typical  Nutritional Values Weight
'[Per 100 Grams/100 Ml Or 
1 For Single Items']]],0)</f>
        <v>0.03</v>
      </c>
      <c r="N16">
        <f>IF(Table1[[#This Row],[Name]] &gt; " ",Table27[[#This Row],[Product Price]]/Table27[[#This Row],[Product 
Size]],0)</f>
        <v>7.4999999999999997E-3</v>
      </c>
      <c r="O16">
        <f t="shared" si="0"/>
        <v>7.4999999999999997E-3</v>
      </c>
      <c r="P16" s="5">
        <f>IF(Table1[[#This Row],[Name]]&gt; " ",Table1[[#This Row],[Quantity]]*O16,0)</f>
        <v>0.15</v>
      </c>
    </row>
    <row r="17" spans="2:16" x14ac:dyDescent="0.25">
      <c r="B17" s="54" t="str">
        <f>IF(Table27[[#This Row],[Product Name]]="Add Ingredient"," ",Table27[[#This Row],[Product Name]])</f>
        <v>Salt and Pepper to Taste</v>
      </c>
      <c r="C17" s="57">
        <v>1</v>
      </c>
      <c r="D17" s="4">
        <f>IF(Table1[[#This Row],[Name]]&gt; " ",J17*C17,0)</f>
        <v>50</v>
      </c>
      <c r="E17" s="4">
        <f>IF(Table1[[#This Row],[Name]] &gt; " ",C17*K17,0)</f>
        <v>1.1000000000000001</v>
      </c>
      <c r="F17" s="4">
        <f>IF(Table1[[#This Row],[Name]]&gt; " ",C17*L17,0)</f>
        <v>4.8</v>
      </c>
      <c r="I17">
        <f>IF(Table1[[#This Row],[Name]]&gt;" ",Table27[[#This Row],[Typical  Nutritional Values Weight
'[Per 100 Grams/100 Ml Or 
1 For Single Items']]] / 100,0)</f>
        <v>0.01</v>
      </c>
      <c r="J17">
        <f>IF(Table1[[#This Row],[Name]] &gt; " ",Table27[[#This Row],[Calories]] / Table27[[#This Row],[Typical  Nutritional Values Weight
'[Per 100 Grams/100 Ml Or 
1 For Single Items']]],0)</f>
        <v>50</v>
      </c>
      <c r="K17">
        <f>IF(Table1[[#This Row],[Name]] &gt; " ",Table27[[#This Row],[Saturated Fat]] / Table27[[#This Row],[Typical  Nutritional Values Weight
'[Per 100 Grams/100 Ml Or 
1 For Single Items']]],0)</f>
        <v>1.1000000000000001</v>
      </c>
      <c r="L17">
        <f>IF(Table1[[#This Row],[Name]]&gt;" ",Table27[[#This Row],[Carbohydrates]] / Table27[[#This Row],[Typical  Nutritional Values Weight
'[Per 100 Grams/100 Ml Or 
1 For Single Items']]],0)</f>
        <v>4.8</v>
      </c>
      <c r="N17">
        <f>IF(Table1[[#This Row],[Name]] &gt; " ",Table27[[#This Row],[Product Price]]/Table27[[#This Row],[Product 
Size]],0)</f>
        <v>4.7954245490541137E-4</v>
      </c>
      <c r="O17">
        <f t="shared" si="0"/>
        <v>4.7954245490541137E-4</v>
      </c>
      <c r="P17" s="5">
        <f>IF(Table1[[#This Row],[Name]]&gt; " ",Table1[[#This Row],[Quantity]]*O17,0)</f>
        <v>4.7954245490541137E-4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1088.1300000000001</v>
      </c>
      <c r="E23" s="37">
        <f>SUM(Table1[saturated fat])</f>
        <v>12.644</v>
      </c>
      <c r="F23" s="37">
        <f>SUM(Table1[carbs])</f>
        <v>110.35799999999999</v>
      </c>
      <c r="P23" s="5">
        <f>SUM(P4:P22)</f>
        <v>5.2779921445959639</v>
      </c>
    </row>
  </sheetData>
  <sheetProtection algorithmName="SHA-512" hashValue="rf3tK25WpdGAmuujLeKmpwwYwbZHV4hUaGAnQJottjw2cjEcNPAEc8pma4VLoE80gOs8ggjy46lAK8xcFplaXA==" saltValue="kY7ixbPqNOXDV/7NvFeTY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topLeftCell="B1" zoomScale="160" zoomScaleNormal="160" workbookViewId="0">
      <selection activeCell="B5" sqref="B5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Beef Casserole and Pie</v>
      </c>
      <c r="D1" s="58"/>
      <c r="E1" s="58"/>
      <c r="F1" s="1" t="s">
        <v>7</v>
      </c>
      <c r="G1" s="49">
        <v>4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87" t="s">
        <v>22</v>
      </c>
      <c r="C2" s="56" t="str">
        <f>'Ingredients Used'!B4</f>
        <v>Sirloin Steak</v>
      </c>
      <c r="D2" s="59">
        <f>IF(C2&gt;" ",'Ingredients Used'!C4,"")</f>
        <v>180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Brown Onion</v>
      </c>
      <c r="D3" s="59">
        <f>IF(C3&gt;" ",'Ingredients Used'!C5,"")</f>
        <v>160</v>
      </c>
      <c r="E3" s="59" t="str">
        <f>IF(C3&gt;" ",'Shopping Ingredients'!D5,"")</f>
        <v>grams</v>
      </c>
      <c r="F3" s="69" t="str">
        <f>'Shopping Ingredients'!J2</f>
        <v>Beef Casserole and Pie</v>
      </c>
      <c r="G3" s="70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Bell Pepper</v>
      </c>
      <c r="D4" s="59">
        <f>IF(C4&gt;" ",'Ingredients Used'!C6,"")</f>
        <v>154</v>
      </c>
      <c r="E4" s="59" t="str">
        <f>IF(C4&gt;" ",'Shopping Ingredients'!D6,"")</f>
        <v>grams</v>
      </c>
      <c r="F4" s="38" t="s">
        <v>9</v>
      </c>
      <c r="G4" s="39">
        <f>'Ingredients Used'!D23</f>
        <v>1088.1300000000001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>Leeks</v>
      </c>
      <c r="D5" s="59">
        <f>IF(C5&gt;" ",'Ingredients Used'!C7,"")</f>
        <v>200</v>
      </c>
      <c r="E5" s="59" t="str">
        <f>IF(C5&gt;" ",'Shopping Ingredients'!D7,"")</f>
        <v>grams</v>
      </c>
      <c r="F5" s="40" t="s">
        <v>5</v>
      </c>
      <c r="G5" s="39">
        <f>'Ingredients Used'!E23</f>
        <v>12.644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>Carrots</v>
      </c>
      <c r="D6" s="59">
        <f>IF(C6&gt;" ",'Ingredients Used'!C8,"")</f>
        <v>120</v>
      </c>
      <c r="E6" s="59" t="str">
        <f>IF(C6&gt;" ",'Shopping Ingredients'!D8,"")</f>
        <v>grams</v>
      </c>
      <c r="F6" s="40" t="s">
        <v>6</v>
      </c>
      <c r="G6" s="39">
        <f>'Ingredients Used'!F23</f>
        <v>110.35799999999999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>Grower's Selection Courgettes</v>
      </c>
      <c r="D7" s="59">
        <f>IF(C7&gt;" ",'Ingredients Used'!C9,"")</f>
        <v>160</v>
      </c>
      <c r="E7" s="59" t="str">
        <f>IF(C7&gt;" ",'Shopping Ingredients'!D9,"")</f>
        <v>grams</v>
      </c>
      <c r="F7" s="38" t="s">
        <v>8</v>
      </c>
      <c r="G7" s="41">
        <f>'Ingredients Used'!P23</f>
        <v>5.2779921445959639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>Oxo Reduced Salt Beef Stock Cubes</v>
      </c>
      <c r="D8" s="59">
        <f>IF(C8&gt;" ",'Ingredients Used'!C10,"")</f>
        <v>4</v>
      </c>
      <c r="E8" s="59" t="str">
        <f>IF(C8&gt;" ",'Shopping Ingredients'!D10,"")</f>
        <v>cubes</v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>Water</v>
      </c>
      <c r="D9" s="59">
        <f>IF(C9&gt;" ",'Ingredients Used'!C11,"")</f>
        <v>473</v>
      </c>
      <c r="E9" s="59" t="str">
        <f>IF(C9&gt;" ",'Shopping Ingredients'!D11,"")</f>
        <v>ml</v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>One Cal Spray</v>
      </c>
      <c r="D10" s="59">
        <f>IF(C10&gt;" ",'Ingredients Used'!C12,"")</f>
        <v>10</v>
      </c>
      <c r="E10" s="59" t="str">
        <f>IF(C10&gt;" ",'Shopping Ingredients'!D12,"")</f>
        <v>Spray</v>
      </c>
      <c r="F10" s="44" t="s">
        <v>9</v>
      </c>
      <c r="G10" s="46">
        <f>IF(G1&gt;0,G4/G1,0)</f>
        <v>272.03250000000003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>Semi Skimmed Milk</v>
      </c>
      <c r="D11" s="59">
        <f>IF(C11&gt;" ",'Ingredients Used'!C13,"")</f>
        <v>50</v>
      </c>
      <c r="E11" s="59" t="str">
        <f>IF(C11&gt;" ",'Shopping Ingredients'!D13,"")</f>
        <v>ml</v>
      </c>
      <c r="F11" s="47" t="s">
        <v>5</v>
      </c>
      <c r="G11" s="46">
        <f>IF(G1&gt;0,G5/G1,0)</f>
        <v>3.161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>Organic Potatoes</v>
      </c>
      <c r="D12" s="59">
        <f>IF(C12&gt;" ",'Ingredients Used'!C14,"")</f>
        <v>400</v>
      </c>
      <c r="E12" s="59" t="str">
        <f>IF(C12&gt;" ",'Shopping Ingredients'!D14,"")</f>
        <v>grams</v>
      </c>
      <c r="F12" s="47" t="s">
        <v>6</v>
      </c>
      <c r="G12" s="46">
        <f>IF(G1&gt;0,G6/G1,0)</f>
        <v>27.589499999999997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>I Cant Believe Its Not Butter Light</v>
      </c>
      <c r="D13" s="59">
        <f>IF(C13&gt;" ",'Ingredients Used'!C15,"")</f>
        <v>15</v>
      </c>
      <c r="E13" s="59" t="str">
        <f>IF(C13&gt;" ",'Shopping Ingredients'!D15,"")</f>
        <v>grams</v>
      </c>
      <c r="F13" s="44" t="s">
        <v>12</v>
      </c>
      <c r="G13" s="48">
        <f>IF(G1&gt;0,G7/G1,0)</f>
        <v>1.319498036148991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>Extra Special Beef Gravy Granules</v>
      </c>
      <c r="D14" s="59">
        <f>IF(C14&gt;" ",'Ingredients Used'!C16,"")</f>
        <v>20</v>
      </c>
      <c r="E14" s="59" t="str">
        <f>IF(C14&gt;" ",'Shopping Ingredients'!D16,"")</f>
        <v>grams</v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>Salt and Pepper to Taste</v>
      </c>
      <c r="D15" s="59">
        <f>IF(C15&gt;" ",'Ingredients Used'!C17,"")</f>
        <v>1</v>
      </c>
      <c r="E15" s="59" t="str">
        <f>IF(C15&gt;" ",'Shopping Ingredients'!D17,"")</f>
        <v>pinch</v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3"/>
      <c r="C22" s="74"/>
      <c r="D22" s="79"/>
      <c r="E22" s="80"/>
      <c r="F22" s="80"/>
      <c r="G22" s="74"/>
      <c r="J22" s="2"/>
      <c r="K22" s="2"/>
    </row>
    <row r="23" spans="2:24" ht="21" hidden="1" x14ac:dyDescent="0.35">
      <c r="B23" s="75"/>
      <c r="C23" s="76"/>
      <c r="D23" s="75"/>
      <c r="E23" s="81"/>
      <c r="F23" s="81"/>
      <c r="G23" s="76"/>
      <c r="J23" s="71"/>
      <c r="K23" s="72"/>
    </row>
    <row r="24" spans="2:24" ht="21" hidden="1" x14ac:dyDescent="0.35">
      <c r="B24" s="75"/>
      <c r="C24" s="76"/>
      <c r="D24" s="75"/>
      <c r="E24" s="81"/>
      <c r="F24" s="81"/>
      <c r="G24" s="76"/>
      <c r="J24" s="30"/>
      <c r="K24" s="31"/>
    </row>
    <row r="25" spans="2:24" ht="21" hidden="1" x14ac:dyDescent="0.35">
      <c r="B25" s="75"/>
      <c r="C25" s="76"/>
      <c r="D25" s="75"/>
      <c r="E25" s="81"/>
      <c r="F25" s="81"/>
      <c r="G25" s="76"/>
      <c r="J25" s="30"/>
      <c r="K25" s="31"/>
    </row>
    <row r="26" spans="2:24" ht="21" hidden="1" x14ac:dyDescent="0.35">
      <c r="B26" s="75"/>
      <c r="C26" s="76"/>
      <c r="D26" s="75"/>
      <c r="E26" s="81"/>
      <c r="F26" s="81"/>
      <c r="G26" s="76"/>
      <c r="J26" s="30"/>
      <c r="K26" s="31"/>
    </row>
    <row r="27" spans="2:24" ht="21.75" hidden="1" thickBot="1" x14ac:dyDescent="0.4">
      <c r="B27" s="77"/>
      <c r="C27" s="78"/>
      <c r="D27" s="77"/>
      <c r="E27" s="82"/>
      <c r="F27" s="82"/>
      <c r="G27" s="78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MuAb7YDu/muvZw8n3lEE41nnfZ06Glqysw1W7Rk2xpPnuEzUVune8oVFfmvI3ZQXTyKm+jK++iqRvz4VPmi3wA==" saltValue="qL9dQndutmEpiqNQnMaHLw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2020-09-17T22:54:29Z</dcterms:modified>
</cp:coreProperties>
</file>