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Video 130 - Gammon Omlet\"/>
    </mc:Choice>
  </mc:AlternateContent>
  <xr:revisionPtr revIDLastSave="0" documentId="13_ncr:1_{B8E05C63-1A69-407F-8D57-4C30242639A2}" xr6:coauthVersionLast="45" xr6:coauthVersionMax="45" xr10:uidLastSave="{00000000-0000-0000-0000-000000000000}"/>
  <bookViews>
    <workbookView xWindow="-120" yWindow="-120" windowWidth="29040" windowHeight="16440" activeTab="2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E9" i="1" s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F8" i="1" s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<sst xmlns="http://schemas.openxmlformats.org/spreadsheetml/2006/main" count="63" uniqueCount="41">
  <si>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</si>
  <si>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</si>
  <si>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</si>
  <si>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</si>
  <si>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</si>
  <si>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</si>
  <si>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</si>
  <si>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</si>
  <si>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</si>
  <si>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</si>
  <si>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</si>
  <si>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</si>
  <si>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</si>
  <si>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</si>
  <si>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</si>
  <si>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</si>
  <si>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</si>
  <si>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</si>
  <si>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</si>
  <si>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</si>
  <si>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</si>
  <si>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</si>
  <si>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</si>
  <si>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</si>
  <si>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</si>
  <si>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</si>
  <si>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</si>
  <si>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</si>
  <si>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</si>
  <si>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</si>
  <si>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grams</t>
  </si>
  <si>
    <t>Leftover Gammon Joint</t>
  </si>
  <si>
    <t>Gammon Omelette</t>
  </si>
  <si>
    <t>Mushrooms</t>
  </si>
  <si>
    <t>Semi-Slimmed Milk</t>
  </si>
  <si>
    <t>Salt and Pepper to Taste</t>
  </si>
  <si>
    <t>Pinch</t>
  </si>
  <si>
    <t>ASDA 15 Mixed Weight Free Range Eggs</t>
  </si>
  <si>
    <t>eggs</t>
  </si>
  <si>
    <t>Mature Cheddar Cheese</t>
  </si>
  <si>
    <t>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</si>
</sst>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0" fillId="0" borderId="0" xfId="0" applyNumberFormat="1" applyFill="1" applyBorder="1" applyAlignment="1">
      <alignment vertical="top"/>
    </xf>
    <xf numFmtId="49" fontId="0" fillId="5" borderId="0" xfId="0" applyNumberFormat="1" applyFill="1" applyAlignment="1" applyProtection="1">
      <alignment vertic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2" fontId="0" fillId="5" borderId="0" xfId="0" applyNumberFormat="1" applyFill="1" applyAlignment="1" applyProtection="1">
      <alignment horizontal="center"/>
      <protection locked="0"/>
    </xf>
    <xf numFmtId="164" fontId="0" fillId="5" borderId="0" xfId="0" applyNumberFormat="1" applyFill="1" applyAlignment="1" applyProtection="1">
      <alignment horizontal="center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 wrapText="1"/>
      <protection locked="0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21"/>
  <sheetViews>
    <sheetView showGridLines="0" showRowColHeaders="0" zoomScale="115" zoomScaleNormal="115" workbookViewId="0">
      <selection activeCell="C4" sqref="C4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70" t="s">
        <v>11</v>
      </c>
      <c r="C2" s="70"/>
      <c r="D2" s="28"/>
      <c r="E2" s="70" t="s">
        <v>18</v>
      </c>
      <c r="F2" s="70"/>
      <c r="G2" s="71" t="s">
        <v>32</v>
      </c>
      <c r="H2" s="72"/>
      <c r="I2" s="73"/>
      <c r="J2" s="22" t="str">
        <f>G2</f>
        <v>Gammon Omelette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x14ac:dyDescent="0.25">
      <c r="B4" s="53" t="s">
        <v>31</v>
      </c>
      <c r="C4" s="60">
        <v>100</v>
      </c>
      <c r="D4" s="60" t="s">
        <v>30</v>
      </c>
      <c r="E4" s="60">
        <v>107</v>
      </c>
      <c r="F4" s="61">
        <v>0.8</v>
      </c>
      <c r="G4" s="61">
        <v>1</v>
      </c>
      <c r="H4" s="62">
        <v>2.99</v>
      </c>
      <c r="I4" s="60">
        <v>529</v>
      </c>
      <c r="J4" s="20"/>
      <c r="K4" s="2"/>
      <c r="L4" s="3"/>
      <c r="X4" s="5"/>
    </row>
    <row r="5" spans="2:55" x14ac:dyDescent="0.25">
      <c r="B5" s="64" t="s">
        <v>33</v>
      </c>
      <c r="C5" s="65">
        <v>100</v>
      </c>
      <c r="D5" s="65" t="s">
        <v>30</v>
      </c>
      <c r="E5" s="65">
        <v>8</v>
      </c>
      <c r="F5" s="66">
        <v>0.1</v>
      </c>
      <c r="G5" s="66">
        <v>0.5</v>
      </c>
      <c r="H5" s="67">
        <v>1</v>
      </c>
      <c r="I5" s="65">
        <v>300</v>
      </c>
      <c r="K5" s="2"/>
      <c r="L5" s="3"/>
      <c r="X5" s="5"/>
    </row>
    <row r="6" spans="2:55" x14ac:dyDescent="0.25">
      <c r="B6" s="53" t="s">
        <v>34</v>
      </c>
      <c r="C6" s="65">
        <v>100</v>
      </c>
      <c r="D6" s="65" t="s">
        <v>40</v>
      </c>
      <c r="E6" s="65">
        <v>50</v>
      </c>
      <c r="F6" s="66">
        <v>1.1000000000000001</v>
      </c>
      <c r="G6" s="66">
        <v>4.8</v>
      </c>
      <c r="H6" s="67">
        <v>1.0900000000000001</v>
      </c>
      <c r="I6" s="65">
        <v>2273</v>
      </c>
      <c r="K6" s="2"/>
      <c r="L6" s="3"/>
      <c r="X6" s="5"/>
    </row>
    <row r="7" spans="2:55" x14ac:dyDescent="0.25">
      <c r="B7" s="64" t="s">
        <v>39</v>
      </c>
      <c r="C7" s="65">
        <v>100</v>
      </c>
      <c r="D7" s="60" t="s">
        <v>30</v>
      </c>
      <c r="E7" s="65">
        <v>417</v>
      </c>
      <c r="F7" s="66">
        <v>22</v>
      </c>
      <c r="G7" s="66">
        <v>0.02</v>
      </c>
      <c r="H7" s="67">
        <v>2</v>
      </c>
      <c r="I7" s="65">
        <v>200</v>
      </c>
      <c r="K7" s="2"/>
      <c r="L7" s="3"/>
      <c r="X7" s="5"/>
    </row>
    <row r="8" spans="2:55" x14ac:dyDescent="0.25">
      <c r="B8" s="64" t="s">
        <v>37</v>
      </c>
      <c r="C8" s="65">
        <v>1</v>
      </c>
      <c r="D8" s="65" t="s">
        <v>38</v>
      </c>
      <c r="E8" s="65">
        <v>62</v>
      </c>
      <c r="F8" s="66">
        <v>1.2</v>
      </c>
      <c r="G8" s="66">
        <v>0</v>
      </c>
      <c r="H8" s="67">
        <v>2</v>
      </c>
      <c r="I8" s="65">
        <v>15</v>
      </c>
      <c r="K8" s="2"/>
      <c r="L8" s="3"/>
      <c r="X8" s="5"/>
    </row>
    <row r="9" spans="2:55" x14ac:dyDescent="0.25">
      <c r="B9" s="53" t="s">
        <v>35</v>
      </c>
      <c r="C9" s="60">
        <v>1</v>
      </c>
      <c r="D9" s="60" t="s">
        <v>36</v>
      </c>
      <c r="E9" s="60">
        <v>0</v>
      </c>
      <c r="F9" s="61">
        <v>0</v>
      </c>
      <c r="G9" s="61">
        <v>0</v>
      </c>
      <c r="H9" s="62">
        <v>0.4</v>
      </c>
      <c r="I9" s="60">
        <v>500</v>
      </c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8"/>
      <c r="C24" s="69"/>
      <c r="D24" s="29"/>
      <c r="E24" s="6"/>
      <c r="F24" s="6"/>
      <c r="G24" s="6"/>
      <c r="H24" s="6"/>
      <c r="I24" s="6"/>
      <c r="J24" s="6"/>
      <c r="K24" s="68"/>
      <c r="L24" s="69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showRowColHeaders="0" zoomScale="130" zoomScaleNormal="130" workbookViewId="0">
      <selection activeCell="C9" sqref="C9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74" t="s">
        <v>26</v>
      </c>
      <c r="C2" s="74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Leftover Gammon Joint</v>
      </c>
      <c r="C4" s="57">
        <v>100</v>
      </c>
      <c r="D4" s="4">
        <f>IF(Table1[[#This Row],[Name]]&gt; " ",J4*C4,0)</f>
        <v>107</v>
      </c>
      <c r="E4" s="4">
        <f>IF(Table1[[#This Row],[Name]] &gt; " ",C4*K4,0)</f>
        <v>0.8</v>
      </c>
      <c r="F4" s="4">
        <f>IF(Table1[[#This Row],[Name]]&gt; " ",C4*L4,0)</f>
        <v>1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1.07</v>
      </c>
      <c r="K4">
        <f>IF(Table1[[#This Row],[Name]] &gt; " ",Table27[[#This Row],[Saturated Fat]] / Table27[[#This Row],[Typical  Nutritional Values Weight
'[Per 100 Grams/100 Ml Or 
1 For Single Items']]],0)</f>
        <v>8.0000000000000002E-3</v>
      </c>
      <c r="L4">
        <f>IF(Table1[[#This Row],[Name]]&gt;" ",Table27[[#This Row],[Carbohydrates]] / Table27[[#This Row],[Typical  Nutritional Values Weight
'[Per 100 Grams/100 Ml Or 
1 For Single Items']]],0)</f>
        <v>0.01</v>
      </c>
      <c r="N4">
        <f>IF(Table1[[#This Row],[Name]] &gt; " ",Table27[[#This Row],[Product Price]]/Table27[[#This Row],[Product 
Size]],0)</f>
        <v>5.6521739130434784E-3</v>
      </c>
      <c r="O4">
        <f>IFERROR(N4,0)</f>
        <v>5.6521739130434784E-3</v>
      </c>
      <c r="P4" s="5">
        <f>IF(Table1[[#This Row],[Name]]&gt; " ",Table1[[#This Row],[Quantity]]*O4,0)</f>
        <v>0.56521739130434789</v>
      </c>
    </row>
    <row r="5" spans="2:16" x14ac:dyDescent="0.25">
      <c r="B5" s="54" t="str">
        <f>IF(Table27[[#This Row],[Product Name]]="Add Ingredient"," ",Table27[[#This Row],[Product Name]])</f>
        <v>Mushrooms</v>
      </c>
      <c r="C5" s="57">
        <v>94</v>
      </c>
      <c r="D5" s="4">
        <f>IF(Table1[[#This Row],[Name]]&gt; " ",J5*C5,0)</f>
        <v>7.5200000000000005</v>
      </c>
      <c r="E5" s="4">
        <f>IF(Table1[[#This Row],[Name]] &gt; " ",C5*K5,0)</f>
        <v>9.4E-2</v>
      </c>
      <c r="F5" s="4">
        <f>IF(Table1[[#This Row],[Name]]&gt; " ",C5*L5,0)</f>
        <v>0.47000000000000003</v>
      </c>
      <c r="I5">
        <f>IF(Table1[[#This Row],[Name]]&gt;" ",Table27[[#This Row],[Typical  Nutritional Values Weight
'[Per 100 Grams/100 Ml Or 
1 For Single Items']]] / 100,0)</f>
        <v>1</v>
      </c>
      <c r="J5">
        <f>IF(Table1[[#This Row],[Name]] &gt; " ",Table27[[#This Row],[Calories]] / Table27[[#This Row],[Typical  Nutritional Values Weight
'[Per 100 Grams/100 Ml Or 
1 For Single Items']]],0)</f>
        <v>0.08</v>
      </c>
      <c r="K5">
        <f>IF(Table1[[#This Row],[Name]] &gt; " ",Table27[[#This Row],[Saturated Fat]] / Table27[[#This Row],[Typical  Nutritional Values Weight
'[Per 100 Grams/100 Ml Or 
1 For Single Items']]],0)</f>
        <v>1E-3</v>
      </c>
      <c r="L5">
        <f>IF(Table1[[#This Row],[Name]]&gt;" ",Table27[[#This Row],[Carbohydrates]] / Table27[[#This Row],[Typical  Nutritional Values Weight
'[Per 100 Grams/100 Ml Or 
1 For Single Items']]],0)</f>
        <v>5.0000000000000001E-3</v>
      </c>
      <c r="N5">
        <f>IF(Table1[[#This Row],[Name]] &gt; " ",Table27[[#This Row],[Product Price]]/Table27[[#This Row],[Product 
Size]],0)</f>
        <v>3.3333333333333335E-3</v>
      </c>
      <c r="O5">
        <f t="shared" ref="O5:O22" si="0">IFERROR(N5,0)</f>
        <v>3.3333333333333335E-3</v>
      </c>
      <c r="P5" s="5">
        <f>IF(Table1[[#This Row],[Name]]&gt; " ",Table1[[#This Row],[Quantity]]*O5,0)</f>
        <v>0.31333333333333335</v>
      </c>
    </row>
    <row r="6" spans="2:16" x14ac:dyDescent="0.25">
      <c r="B6" s="54" t="str">
        <f>IF(Table27[[#This Row],[Product Name]]="Add Ingredient"," ",Table27[[#This Row],[Product Name]])</f>
        <v>Semi-Slimmed Milk</v>
      </c>
      <c r="C6" s="57">
        <v>20</v>
      </c>
      <c r="D6" s="4">
        <f>IF(Table1[[#This Row],[Name]]&gt; " ",J6*C6,0)</f>
        <v>10</v>
      </c>
      <c r="E6" s="4">
        <f>IF(Table1[[#This Row],[Name]] &gt; " ",C6*K6,0)</f>
        <v>0.22000000000000003</v>
      </c>
      <c r="F6" s="4">
        <f>IF(Table1[[#This Row],[Name]]&gt; " ",C6*L6,0)</f>
        <v>0.96</v>
      </c>
      <c r="I6">
        <f>IF(Table1[[#This Row],[Name]]&gt;" ",Table27[[#This Row],[Typical  Nutritional Values Weight
'[Per 100 Grams/100 Ml Or 
1 For Single Items']]] / 100,0)</f>
        <v>1</v>
      </c>
      <c r="J6">
        <f>IF(Table1[[#This Row],[Name]] &gt; " ",Table27[[#This Row],[Calories]] / Table27[[#This Row],[Typical  Nutritional Values Weight
'[Per 100 Grams/100 Ml Or 
1 For Single Items']]],0)</f>
        <v>0.5</v>
      </c>
      <c r="K6">
        <f>IF(Table1[[#This Row],[Name]] &gt; " ",Table27[[#This Row],[Saturated Fat]] / Table27[[#This Row],[Typical  Nutritional Values Weight
'[Per 100 Grams/100 Ml Or 
1 For Single Items']]],0)</f>
        <v>1.1000000000000001E-2</v>
      </c>
      <c r="L6">
        <f>IF(Table1[[#This Row],[Name]]&gt;" ",Table27[[#This Row],[Carbohydrates]] / Table27[[#This Row],[Typical  Nutritional Values Weight
'[Per 100 Grams/100 Ml Or 
1 For Single Items']]],0)</f>
        <v>4.8000000000000001E-2</v>
      </c>
      <c r="N6">
        <f>IF(Table1[[#This Row],[Name]] &gt; " ",Table27[[#This Row],[Product Price]]/Table27[[#This Row],[Product 
Size]],0)</f>
        <v>4.7954245490541137E-4</v>
      </c>
      <c r="O6">
        <f t="shared" si="0"/>
        <v>4.7954245490541137E-4</v>
      </c>
      <c r="P6" s="5">
        <f>IF(Table1[[#This Row],[Name]]&gt; " ",Table1[[#This Row],[Quantity]]*O6,0)</f>
        <v>9.5908490981082267E-3</v>
      </c>
    </row>
    <row r="7" spans="2:16" x14ac:dyDescent="0.25">
      <c r="B7" s="54" t="str">
        <f>IF(Table27[[#This Row],[Product Name]]="Add Ingredient"," ",Table27[[#This Row],[Product Name]])</f>
        <v>Mature Cheddar Cheese</v>
      </c>
      <c r="C7" s="57">
        <v>107</v>
      </c>
      <c r="D7" s="4">
        <f>IF(Table1[[#This Row],[Name]]&gt; " ",J7*C7,0)</f>
        <v>446.19</v>
      </c>
      <c r="E7" s="4">
        <f>IF(Table1[[#This Row],[Name]] &gt; " ",C7*K7,0)</f>
        <v>23.54</v>
      </c>
      <c r="F7" s="4">
        <f>IF(Table1[[#This Row],[Name]]&gt; " ",C7*L7,0)</f>
        <v>2.1400000000000002E-2</v>
      </c>
      <c r="I7">
        <f>IF(Table1[[#This Row],[Name]]&gt;" ",Table27[[#This Row],[Typical  Nutritional Values Weight
'[Per 100 Grams/100 Ml Or 
1 For Single Items']]] / 100,0)</f>
        <v>1</v>
      </c>
      <c r="J7">
        <f>IF(Table1[[#This Row],[Name]] &gt; " ",Table27[[#This Row],[Calories]] / Table27[[#This Row],[Typical  Nutritional Values Weight
'[Per 100 Grams/100 Ml Or 
1 For Single Items']]],0)</f>
        <v>4.17</v>
      </c>
      <c r="K7">
        <f>IF(Table1[[#This Row],[Name]] &gt; " ",Table27[[#This Row],[Saturated Fat]] / Table27[[#This Row],[Typical  Nutritional Values Weight
'[Per 100 Grams/100 Ml Or 
1 For Single Items']]],0)</f>
        <v>0.22</v>
      </c>
      <c r="L7">
        <f>IF(Table1[[#This Row],[Name]]&gt;" ",Table27[[#This Row],[Carbohydrates]] / Table27[[#This Row],[Typical  Nutritional Values Weight
'[Per 100 Grams/100 Ml Or 
1 For Single Items']]],0)</f>
        <v>2.0000000000000001E-4</v>
      </c>
      <c r="N7">
        <f>IF(Table1[[#This Row],[Name]] &gt; " ",Table27[[#This Row],[Product Price]]/Table27[[#This Row],[Product 
Size]],0)</f>
        <v>0.01</v>
      </c>
      <c r="O7">
        <f t="shared" si="0"/>
        <v>0.01</v>
      </c>
      <c r="P7" s="5">
        <f>IF(Table1[[#This Row],[Name]]&gt; " ",Table1[[#This Row],[Quantity]]*O7,0)</f>
        <v>1.07</v>
      </c>
    </row>
    <row r="8" spans="2:16" x14ac:dyDescent="0.25">
      <c r="B8" s="54" t="str">
        <f>IF(Table27[[#This Row],[Product Name]]="Add Ingredient"," ",Table27[[#This Row],[Product Name]])</f>
        <v>ASDA 15 Mixed Weight Free Range Eggs</v>
      </c>
      <c r="C8" s="57">
        <v>4</v>
      </c>
      <c r="D8" s="4">
        <f>IF(Table1[[#This Row],[Name]]&gt; " ",J8*C8,0)</f>
        <v>248</v>
      </c>
      <c r="E8" s="4">
        <f>IF(Table1[[#This Row],[Name]] &gt; " ",C8*K8,0)</f>
        <v>4.8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0.01</v>
      </c>
      <c r="J8">
        <f>IF(Table1[[#This Row],[Name]] &gt; " ",Table27[[#This Row],[Calories]] / Table27[[#This Row],[Typical  Nutritional Values Weight
'[Per 100 Grams/100 Ml Or 
1 For Single Items']]],0)</f>
        <v>62</v>
      </c>
      <c r="K8">
        <f>IF(Table1[[#This Row],[Name]] &gt; " ",Table27[[#This Row],[Saturated Fat]] / Table27[[#This Row],[Typical  Nutritional Values Weight
'[Per 100 Grams/100 Ml Or 
1 For Single Items']]],0)</f>
        <v>1.2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0.13333333333333333</v>
      </c>
      <c r="O8">
        <f t="shared" si="0"/>
        <v>0.13333333333333333</v>
      </c>
      <c r="P8" s="5">
        <f>IF(Table1[[#This Row],[Name]]&gt; " ",Table1[[#This Row],[Quantity]]*O8,0)</f>
        <v>0.53333333333333333</v>
      </c>
    </row>
    <row r="9" spans="2:16" x14ac:dyDescent="0.25">
      <c r="B9" s="54" t="str">
        <f>IF(Table27[[#This Row],[Product Name]]="Add Ingredient"," ",Table27[[#This Row],[Product Name]])</f>
        <v>Salt and Pepper to Taste</v>
      </c>
      <c r="C9" s="57">
        <v>1</v>
      </c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0.01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8.0000000000000004E-4</v>
      </c>
      <c r="O9">
        <f t="shared" si="0"/>
        <v>8.0000000000000004E-4</v>
      </c>
      <c r="P9" s="5">
        <f>IF(Table1[[#This Row],[Name]]&gt; " ",Table1[[#This Row],[Quantity]]*O9,0)</f>
        <v>8.0000000000000004E-4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818.71</v>
      </c>
      <c r="E23" s="37">
        <f>SUM(Table1[saturated fat])</f>
        <v>29.454000000000001</v>
      </c>
      <c r="F23" s="37">
        <f>SUM(Table1[carbs])</f>
        <v>2.4513999999999996</v>
      </c>
      <c r="P23" s="5">
        <f>SUM(P4:P22)</f>
        <v>2.4922749070691226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showRowColHeaders="0" tabSelected="1" topLeftCell="B1" zoomScale="160" zoomScaleNormal="160" workbookViewId="0">
      <selection activeCell="B13" sqref="B13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Gammon Omelette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x14ac:dyDescent="0.25">
      <c r="B2" s="63" t="s">
        <v>22</v>
      </c>
      <c r="C2" s="56" t="str">
        <f>'Ingredients Used'!B4</f>
        <v>Leftover Gammon Joint</v>
      </c>
      <c r="D2" s="59">
        <f>IF(C2&gt;" ",'Ingredients Used'!C4,"")</f>
        <v>100</v>
      </c>
      <c r="E2" s="59" t="str">
        <f>IF(C2&gt;" ",'Shopping Ingredients'!D4,"")</f>
        <v>grams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Mushrooms</v>
      </c>
      <c r="D3" s="59">
        <f>IF(C3&gt;" ",'Ingredients Used'!C5,"")</f>
        <v>94</v>
      </c>
      <c r="E3" s="59" t="str">
        <f>IF(C3&gt;" ",'Shopping Ingredients'!D5,"")</f>
        <v>grams</v>
      </c>
      <c r="F3" s="75" t="str">
        <f>'Shopping Ingredients'!J2</f>
        <v>Gammon Omelette</v>
      </c>
      <c r="G3" s="76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>Semi-Slimmed Milk</v>
      </c>
      <c r="D4" s="59">
        <f>IF(C4&gt;" ",'Ingredients Used'!C6,"")</f>
        <v>20</v>
      </c>
      <c r="E4" s="59" t="str">
        <f>IF(C4&gt;" ",'Shopping Ingredients'!D6,"")</f>
        <v>ml</v>
      </c>
      <c r="F4" s="38" t="s">
        <v>9</v>
      </c>
      <c r="G4" s="39">
        <f>'Ingredients Used'!D23</f>
        <v>818.71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>Mature Cheddar Cheese</v>
      </c>
      <c r="D5" s="59">
        <f>IF(C5&gt;" ",'Ingredients Used'!C7,"")</f>
        <v>107</v>
      </c>
      <c r="E5" s="59" t="str">
        <f>IF(C5&gt;" ",'Shopping Ingredients'!D7,"")</f>
        <v>grams</v>
      </c>
      <c r="F5" s="40" t="s">
        <v>5</v>
      </c>
      <c r="G5" s="39">
        <f>'Ingredients Used'!E23</f>
        <v>29.454000000000001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>ASDA 15 Mixed Weight Free Range Eggs</v>
      </c>
      <c r="D6" s="59">
        <f>IF(C6&gt;" ",'Ingredients Used'!C8,"")</f>
        <v>4</v>
      </c>
      <c r="E6" s="59" t="str">
        <f>IF(C6&gt;" ",'Shopping Ingredients'!D8,"")</f>
        <v>eggs</v>
      </c>
      <c r="F6" s="40" t="s">
        <v>6</v>
      </c>
      <c r="G6" s="39">
        <f>'Ingredients Used'!F23</f>
        <v>2.4513999999999996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>Salt and Pepper to Taste</v>
      </c>
      <c r="D7" s="59">
        <f>IF(C7&gt;" ",'Ingredients Used'!C9,"")</f>
        <v>1</v>
      </c>
      <c r="E7" s="59" t="str">
        <f>IF(C7&gt;" ",'Shopping Ingredients'!D9,"")</f>
        <v>Pinch</v>
      </c>
      <c r="F7" s="38" t="s">
        <v>8</v>
      </c>
      <c r="G7" s="41">
        <f>'Ingredients Used'!P23</f>
        <v>2.4922749070691226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409.35500000000002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14.727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1.2256999999999998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1.2461374535345613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9"/>
      <c r="C22" s="80"/>
      <c r="D22" s="85"/>
      <c r="E22" s="86"/>
      <c r="F22" s="86"/>
      <c r="G22" s="80"/>
      <c r="J22" s="2"/>
      <c r="K22" s="2"/>
    </row>
    <row r="23" spans="2:24" ht="21" hidden="1" x14ac:dyDescent="0.35">
      <c r="B23" s="81"/>
      <c r="C23" s="82"/>
      <c r="D23" s="81"/>
      <c r="E23" s="87"/>
      <c r="F23" s="87"/>
      <c r="G23" s="82"/>
      <c r="J23" s="77"/>
      <c r="K23" s="78"/>
    </row>
    <row r="24" spans="2:24" ht="21" hidden="1" x14ac:dyDescent="0.35">
      <c r="B24" s="81"/>
      <c r="C24" s="82"/>
      <c r="D24" s="81"/>
      <c r="E24" s="87"/>
      <c r="F24" s="87"/>
      <c r="G24" s="82"/>
      <c r="J24" s="30"/>
      <c r="K24" s="31"/>
    </row>
    <row r="25" spans="2:24" ht="21" hidden="1" x14ac:dyDescent="0.35">
      <c r="B25" s="81"/>
      <c r="C25" s="82"/>
      <c r="D25" s="81"/>
      <c r="E25" s="87"/>
      <c r="F25" s="87"/>
      <c r="G25" s="82"/>
      <c r="J25" s="30"/>
      <c r="K25" s="31"/>
    </row>
    <row r="26" spans="2:24" ht="21" hidden="1" x14ac:dyDescent="0.35">
      <c r="B26" s="81"/>
      <c r="C26" s="82"/>
      <c r="D26" s="81"/>
      <c r="E26" s="87"/>
      <c r="F26" s="87"/>
      <c r="G26" s="82"/>
      <c r="J26" s="30"/>
      <c r="K26" s="31"/>
    </row>
    <row r="27" spans="2:24" ht="21.75" hidden="1" thickBot="1" x14ac:dyDescent="0.4">
      <c r="B27" s="83"/>
      <c r="C27" s="84"/>
      <c r="D27" s="83"/>
      <c r="E27" s="88"/>
      <c r="F27" s="88"/>
      <c r="G27" s="84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eKc/+5peddZ7BoGSliLrLs195vkEUETyGfD8fVl4idtJWUbYr/LcbhJJFzA5xkrdPY+SNujD+4XWcAKPs+vPyg==" saltValue="YOGkHmLRfLuVf36k6yMeDA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2020-10-24T00:38:38Z</dcterms:modified>
</cp:coreProperties>
</file>